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120" yWindow="105" windowWidth="16485" windowHeight="9315" tabRatio="949" activeTab="0"/>
  </bookViews>
  <sheets>
    <sheet name="2_VSAFAS_2p" sheetId="1" r:id="rId1"/>
    <sheet name="4_VSAFAS_1p" sheetId="2" r:id="rId2"/>
    <sheet name="3_VSAFAS_2p" sheetId="3" r:id="rId3"/>
    <sheet name="5_VSAFAS_2p" sheetId="4" r:id="rId4"/>
    <sheet name="6_VSAFAS_4p" sheetId="5" r:id="rId5"/>
    <sheet name="6_VSAFAS_6p" sheetId="6" r:id="rId6"/>
    <sheet name="8_VSAFAS_1p" sheetId="7" r:id="rId7"/>
    <sheet name="10_VSAFAS_2p" sheetId="8" r:id="rId8"/>
    <sheet name="13 VSAFAS 1 priedas" sheetId="9" r:id="rId9"/>
    <sheet name="12_VSAFAS_1p" sheetId="10" r:id="rId10"/>
    <sheet name="17_VSAFAS_7p" sheetId="11" r:id="rId11"/>
    <sheet name="17_VSAFAS_8p" sheetId="12" r:id="rId12"/>
    <sheet name="17_VSAFAS_12p" sheetId="13" r:id="rId13"/>
    <sheet name="17_VSAFAS_13p" sheetId="14" r:id="rId14"/>
    <sheet name="20_VSAFAS_4p" sheetId="15" r:id="rId15"/>
    <sheet name="20_VSAFAS_5p" sheetId="16" r:id="rId16"/>
    <sheet name="25_VSAFAS" sheetId="17" r:id="rId17"/>
  </sheets>
  <externalReferences>
    <externalReference r:id="rId20"/>
    <externalReference r:id="rId21"/>
  </externalReferences>
  <definedNames>
    <definedName name="a">#REF!</definedName>
    <definedName name="AccessDatabase" hidden="1">"C:\Documents and Settings\tlk\Desktop\4AL.mdb"</definedName>
    <definedName name="adresas">#REF!</definedName>
    <definedName name="as">#REF!</definedName>
    <definedName name="b">#REF!</definedName>
    <definedName name="BEx3O85IKWARA6NCJOLRBRJFMEWW" hidden="1">'[1]Table'!#REF!</definedName>
    <definedName name="BEx5MLQZM68YQSKARVWTTPINFQ2C" hidden="1">'[1]Table'!#REF!</definedName>
    <definedName name="BExERWCEBKQRYWRQLYJ4UCMMKTHG" hidden="1">'[1]Table'!#REF!</definedName>
    <definedName name="BExMBYPQDG9AYDQ5E8IECVFREPO6" hidden="1">'[1]Table'!#REF!</definedName>
    <definedName name="BExQ9ZLYHWABXAA9NJDW8ZS0UQ9P" hidden="1">'[1]Table'!#REF!</definedName>
    <definedName name="BExTUY9WNSJ91GV8CP0SKJTEIV82" hidden="1">'[1]Table'!#REF!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 hidden="1">'[1]Table'!#REF!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hidden="1">'[1]Table'!#REF!</definedName>
    <definedName name="_xlnm.Print_Area" localSheetId="0">'2_VSAFAS_2p'!$A$1:$G$100</definedName>
    <definedName name="_xlnm.Print_Titles" localSheetId="0">'2_VSAFAS_2p'!$16:$16</definedName>
    <definedName name="Sritis">#REF!</definedName>
    <definedName name="Statusas">'[2]Sheet1'!$A$2:$A$6</definedName>
    <definedName name="t">'[1]Vlist'!$A$2:$A$12</definedName>
    <definedName name="Taip_Ne">#REF!</definedName>
    <definedName name="VAgrupe">#REF!</definedName>
    <definedName name="vieta">#REF!</definedName>
    <definedName name="x" hidden="1">'[1]Table'!#REF!</definedName>
    <definedName name="X4AL_III_ketv__AL__2__List">#REF!</definedName>
  </definedNames>
  <calcPr calcMode="manual" fullCalcOnLoad="1"/>
</workbook>
</file>

<file path=xl/sharedStrings.xml><?xml version="1.0" encoding="utf-8"?>
<sst xmlns="http://schemas.openxmlformats.org/spreadsheetml/2006/main" count="1417" uniqueCount="742">
  <si>
    <t>Kitas ilgalaikis materialusis turtas</t>
  </si>
  <si>
    <t>(viešojo sektoriaus subjekto, parengusio finansinės būklės ataskaitą (konsoliduotąją finansinės būklės ataskaitą), kodas, adresas)</t>
  </si>
  <si>
    <t>Per vienus metus gautinos sumos</t>
  </si>
  <si>
    <t>(viešojo sektoriaus subjekto arba viešojo sektoriaus subjektų grupės pavadinimas)</t>
  </si>
  <si>
    <t>FINANSINĖS BŪKLĖS ATASKAITA</t>
  </si>
  <si>
    <t>(data)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</si>
  <si>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</si>
  <si>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</si>
  <si>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</si>
  <si>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</si>
  <si>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</si>
  <si>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</si>
  <si>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</si>
  <si>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</si>
  <si>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</si>
  <si>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</si>
  <si>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</si>
  <si>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</si>
  <si>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</si>
  <si>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B.</t>
  </si>
  <si>
    <t>C.</t>
  </si>
  <si>
    <t>TRUMPALAIKIS TURTAS</t>
  </si>
  <si>
    <t>Atsargos</t>
  </si>
  <si>
    <t>I.1</t>
  </si>
  <si>
    <t>I.2</t>
  </si>
  <si>
    <t>Ilgalaikis materialusis ir biologinis turtas, skirtas parduoti</t>
  </si>
  <si>
    <t>Išankstiniai apmokėjimai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</si>
  <si>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</si>
  <si>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</si>
  <si>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</si>
  <si>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</si>
  <si>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</si>
  <si>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</si>
  <si>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</si>
  <si>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</si>
  <si>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</si>
  <si>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</si>
  <si>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</si>
  <si>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</si>
  <si>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</si>
  <si>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</si>
  <si>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</si>
  <si>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</si>
  <si>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</si>
  <si>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</si>
  <si>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</si>
  <si>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</si>
  <si>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</si>
  <si>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</si>
  <si>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</si>
  <si>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</si>
  <si>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</si>
  <si>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</si>
  <si>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</si>
  <si>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</si>
  <si>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</si>
  <si>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</si>
  <si>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</si>
  <si>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</si>
  <si>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</si>
  <si>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</si>
  <si>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</si>
  <si>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</si>
  <si>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</si>
  <si>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</si>
  <si>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</si>
  <si>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</si>
  <si>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</si>
  <si>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</si>
  <si>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</si>
  <si>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</si>
  <si>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</si>
  <si>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</si>
  <si>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</si>
  <si>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t>Tiekėjams mokėtinos sumos</t>
  </si>
  <si>
    <t>II.10</t>
  </si>
  <si>
    <t>Sukauptos mokėtinos sumos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</si>
  <si>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</si>
  <si>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</si>
  <si>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</si>
  <si>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</si>
  <si>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</si>
  <si>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</si>
  <si>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</si>
  <si>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</si>
  <si>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</si>
  <si>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(vardas ir pavardė)</t>
  </si>
  <si>
    <t>(Žemesniojo lygio viešojo sektoriaus subjektų, išskyrus mokesčių fondus ir išteklių fondus, finansinės būklės ataskaitos forma)</t>
  </si>
  <si>
    <t>Plėtros darbai</t>
  </si>
  <si>
    <t>Programinė įranga ir jos licencijos</t>
  </si>
  <si>
    <t>Kitas nematerialusis turtas</t>
  </si>
  <si>
    <t>I.4</t>
  </si>
  <si>
    <t>Nebaigti projektai ir išankstiniai mokėjimai</t>
  </si>
  <si>
    <t>I.5</t>
  </si>
  <si>
    <t>Prestižas</t>
  </si>
  <si>
    <t>Žemė</t>
  </si>
  <si>
    <t>Pastatai</t>
  </si>
  <si>
    <t>Infrastruktūros ir kiti statiniai</t>
  </si>
  <si>
    <t>Nekilnojamosios kultūros vertybės</t>
  </si>
  <si>
    <t>Mašinos ir įrenginiai</t>
  </si>
  <si>
    <t>Transporto priemonės</t>
  </si>
  <si>
    <t>Kilnojamosios kultūros vertybės</t>
  </si>
  <si>
    <t>Baldai ir biuro įranga</t>
  </si>
  <si>
    <t>II.9</t>
  </si>
  <si>
    <t>Nebaigta statyba ir išankstiniai mokėjimai</t>
  </si>
  <si>
    <t>Mineraliniai ištekliai ir kitas ilgalaikis turtas</t>
  </si>
  <si>
    <t>BIOLOGINIS TURTAS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</si>
  <si>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</si>
  <si>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</si>
  <si>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</si>
  <si>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</si>
  <si>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 xml:space="preserve">I.3 </t>
  </si>
  <si>
    <t>II.6.1</t>
  </si>
  <si>
    <t>Grąžintinos finansavimo sumos</t>
  </si>
  <si>
    <t>II.6.2</t>
  </si>
  <si>
    <t>Kitos mokėtinos sumos biudžetui</t>
  </si>
  <si>
    <t>Su darbo santykiais susiję įsipareigojimai</t>
  </si>
  <si>
    <t>II.12</t>
  </si>
  <si>
    <t>Dalininkų kapitalas</t>
  </si>
  <si>
    <t>Tikrosios vertės rezervas</t>
  </si>
  <si>
    <t>Kiti rezervai</t>
  </si>
  <si>
    <t>IV.1</t>
  </si>
  <si>
    <t>IV.2</t>
  </si>
  <si>
    <t>G.</t>
  </si>
  <si>
    <t>MAŽUMOS DALIS</t>
  </si>
  <si>
    <t>IŠ VISO FINANSAVIMO SUMŲ, ĮSIPAREIGOJIMŲ, GRYNOJO TURTO IR MAŽUMOS DALIES:</t>
  </si>
  <si>
    <t xml:space="preserve">________________________________________________________              ________________                                     </t>
  </si>
  <si>
    <t>________________</t>
  </si>
  <si>
    <t xml:space="preserve">vadovas) </t>
  </si>
  <si>
    <t>(viešojo sektoriaus subjekto vadovas arba jo įgaliotas administracijos                                      (parašas)</t>
  </si>
  <si>
    <t>(vyriausiasis buhalteris (buhalteris))                                                                                             (parašas)</t>
  </si>
  <si>
    <t>Eil. Nr.</t>
  </si>
  <si>
    <t>1 priedas</t>
  </si>
  <si>
    <t>(viešojo sektoriaus subjekto, parengusio grynojo turto pokyčių ataskaitą arba konsoliduotąją grynojo turto pokyčių ataskaitą, kodas, adresas)</t>
  </si>
  <si>
    <t xml:space="preserve">GRYNOJO TURTO POKYČIŲ ATASKAITA*   </t>
  </si>
  <si>
    <r>
      <t xml:space="preserve">Tenka </t>
    </r>
    <r>
      <rPr>
        <b/>
        <sz val="10"/>
        <rFont val="Times New Roman"/>
        <family val="1"/>
      </rPr>
      <t>kontroliuojančiajam subjektui</t>
    </r>
  </si>
  <si>
    <t>Iš viso</t>
  </si>
  <si>
    <t>Sukauptas perviršis ar deficitas prieš nuosavybės metodo įtaką</t>
  </si>
  <si>
    <t>1.</t>
  </si>
  <si>
    <t>2.</t>
  </si>
  <si>
    <t>Perimto ilgalaikio turto iš kito viešojo sektoriaus subjekto įtaka</t>
  </si>
  <si>
    <t>x</t>
  </si>
  <si>
    <t>3.</t>
  </si>
  <si>
    <t>Perduoto arba parduoto ilgalaikio turto kitam subjektui įtaka</t>
  </si>
  <si>
    <t>4.</t>
  </si>
  <si>
    <t>Kitos  rezervų padidėjimo (sumažėjimo) sumos</t>
  </si>
  <si>
    <t>5.</t>
  </si>
  <si>
    <t xml:space="preserve">Kiti sudaryti rezervai </t>
  </si>
  <si>
    <t>6.</t>
  </si>
  <si>
    <t>Kiti panaudoti rezervai</t>
  </si>
  <si>
    <t>7.</t>
  </si>
  <si>
    <t>Dalininkų (nuosavo) kapitalo padidėjimo (sumažėjimo) sumos</t>
  </si>
  <si>
    <t>8.</t>
  </si>
  <si>
    <t>Ataskaitinio laikotarpio grynasis perviršis ar deficitas</t>
  </si>
  <si>
    <t>9.</t>
  </si>
  <si>
    <t>10.</t>
  </si>
  <si>
    <t>11.</t>
  </si>
  <si>
    <t>12.</t>
  </si>
  <si>
    <t>Kitos rezervų padidėjimo (sumažėjimo) sumos</t>
  </si>
  <si>
    <t>13.</t>
  </si>
  <si>
    <t>14.</t>
  </si>
  <si>
    <t>15.</t>
  </si>
  <si>
    <t>16.</t>
  </si>
  <si>
    <t>17.</t>
  </si>
  <si>
    <t>*Pažymėti ataskaitos laukai nepildomi.</t>
  </si>
  <si>
    <t xml:space="preserve"> __________________</t>
  </si>
  <si>
    <t>(teisės aktais įpareigoto pasirašyti asmens pareigų pavadinimas)</t>
  </si>
  <si>
    <t>(parašas)</t>
  </si>
  <si>
    <t xml:space="preserve">(vyriausiasis buhalteris (buhalteris), jeigu privaloma pagal teisės aktus) </t>
  </si>
  <si>
    <t>(Žemesniojo lygio viešojo sektoriaus subjektų, išskyrus mokesčių fondus ir išteklių fondus,</t>
  </si>
  <si>
    <t>veiklos rezultatų ataskaitos forma)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</si>
  <si>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</si>
  <si>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</si>
  <si>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</si>
  <si>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</si>
  <si>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</si>
  <si>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</si>
  <si>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</si>
  <si>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</si>
  <si>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</si>
  <si>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</si>
  <si>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</si>
  <si>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</si>
  <si>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</si>
  <si>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</si>
  <si>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</si>
  <si>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</si>
  <si>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</si>
  <si>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</si>
  <si>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</si>
  <si>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</si>
  <si>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</si>
  <si>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</si>
  <si>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</si>
  <si>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</si>
  <si>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</si>
  <si>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</si>
  <si>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</si>
  <si>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</si>
  <si>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</si>
  <si>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</si>
  <si>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</si>
  <si>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</si>
  <si>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</si>
  <si>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</si>
  <si>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</si>
  <si>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</si>
  <si>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</si>
  <si>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</si>
  <si>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</si>
  <si>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</si>
  <si>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</si>
  <si>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</si>
  <si>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</si>
  <si>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</si>
  <si>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</si>
  <si>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</si>
  <si>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</si>
  <si>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</si>
  <si>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</si>
  <si>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</si>
  <si>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</si>
  <si>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</si>
  <si>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</si>
  <si>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</si>
  <si>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</si>
  <si>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</si>
  <si>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</si>
  <si>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</si>
  <si>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</si>
  <si>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</si>
  <si>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</si>
  <si>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</si>
  <si>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</si>
  <si>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</si>
  <si>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</si>
  <si>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</si>
  <si>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</si>
  <si>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</si>
  <si>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</si>
  <si>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</si>
  <si>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</si>
  <si>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</si>
  <si>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</si>
  <si>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</si>
  <si>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</si>
  <si>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</si>
  <si>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(Žemesniojo lygio viešojo sektoriaus subjektų, išskyrus mokesčių fondus ir išteklių fondus, pinigų srautų ataskaitos forma)</t>
  </si>
  <si>
    <t>PINIGŲ SRAUTŲ ATASKAITA</t>
  </si>
  <si>
    <t>Tiesioginiai pinigų srautai</t>
  </si>
  <si>
    <t>Netiesioginiai pinigų srautai</t>
  </si>
  <si>
    <t>Netiesioginiaipinigų srautai</t>
  </si>
  <si>
    <t>3</t>
  </si>
  <si>
    <t>PAGRINDINĖS VEIKLOS PINIGŲ SRAUTAI</t>
  </si>
  <si>
    <t>Įplaukos</t>
  </si>
  <si>
    <t>Finansavimo sumos kitoms išlaidoms ir atsargoms:</t>
  </si>
  <si>
    <t>I.1.1</t>
  </si>
  <si>
    <t>Iš valstybės biudžeto</t>
  </si>
  <si>
    <t>I.1.2</t>
  </si>
  <si>
    <t>I.1.3</t>
  </si>
  <si>
    <t>Iš ES, užsienio valstybių ir tarptautinių organizacijų</t>
  </si>
  <si>
    <t>I.1.4</t>
  </si>
  <si>
    <t>Iš mokesčių</t>
  </si>
  <si>
    <t>1.3.</t>
  </si>
  <si>
    <t>Iš socialinių įmokų</t>
  </si>
  <si>
    <t>Už suteiktas paslaugas iš pirkėjų</t>
  </si>
  <si>
    <t>I.5.</t>
  </si>
  <si>
    <t>Už suteiktas paslaugas iš biudžeto</t>
  </si>
  <si>
    <t>I.6.</t>
  </si>
  <si>
    <t>Gautos palūkanos</t>
  </si>
  <si>
    <t>I.7.</t>
  </si>
  <si>
    <t>Kitos įplaukos</t>
  </si>
  <si>
    <t>Pervestos lėšos</t>
  </si>
  <si>
    <t>Į valstybės biudžetą</t>
  </si>
  <si>
    <t>Į savivaldybių biudžetus</t>
  </si>
  <si>
    <t>II.3.</t>
  </si>
  <si>
    <t>ES, užsienio valstybėms ir tarptautinėms organizacijoms</t>
  </si>
  <si>
    <t xml:space="preserve">Į kitus išteklių fondus </t>
  </si>
  <si>
    <r>
      <t>II.</t>
    </r>
    <r>
      <rPr>
        <sz val="10"/>
        <rFont val="Times New Roman"/>
        <family val="1"/>
      </rPr>
      <t>5</t>
    </r>
  </si>
  <si>
    <t xml:space="preserve"> Viešojo sektoriaus subjektams</t>
  </si>
  <si>
    <r>
      <t>II.</t>
    </r>
    <r>
      <rPr>
        <sz val="10"/>
        <rFont val="Times New Roman"/>
        <family val="1"/>
      </rPr>
      <t>6</t>
    </r>
  </si>
  <si>
    <t>Kitiems subjektams</t>
  </si>
  <si>
    <t>Išmokos</t>
  </si>
  <si>
    <t>Darbo užmokesčio ir socialinio draudimo</t>
  </si>
  <si>
    <t>Komunalinių paslaugų ir ryšių</t>
  </si>
  <si>
    <t>Komandiruočių</t>
  </si>
  <si>
    <t>Transporto</t>
  </si>
  <si>
    <t>Kvalifikacijos kėlimo</t>
  </si>
  <si>
    <r>
      <t xml:space="preserve">Paprastojo </t>
    </r>
    <r>
      <rPr>
        <sz val="10"/>
        <rFont val="Times New Roman"/>
        <family val="1"/>
      </rPr>
      <t>remonto ir eksploata</t>
    </r>
    <r>
      <rPr>
        <sz val="10"/>
        <rFont val="Times New Roman"/>
        <family val="1"/>
      </rPr>
      <t>vimo</t>
    </r>
  </si>
  <si>
    <t>III.7</t>
  </si>
  <si>
    <t>Atsargų įsigijimo</t>
  </si>
  <si>
    <t>III.8</t>
  </si>
  <si>
    <t>Socialinių išmokų</t>
  </si>
  <si>
    <t>III.9</t>
  </si>
  <si>
    <t>Nuomos</t>
  </si>
  <si>
    <t>III.10</t>
  </si>
  <si>
    <t>Kitų paslaugų įsigijimo</t>
  </si>
  <si>
    <t>III.11</t>
  </si>
  <si>
    <r>
      <t>Sumokėt</t>
    </r>
    <r>
      <rPr>
        <sz val="10"/>
        <rFont val="Times New Roman"/>
        <family val="1"/>
      </rPr>
      <t>os palūkan</t>
    </r>
    <r>
      <rPr>
        <sz val="10"/>
        <rFont val="Times New Roman"/>
        <family val="1"/>
      </rPr>
      <t>os</t>
    </r>
  </si>
  <si>
    <t>III.12</t>
  </si>
  <si>
    <t>Kitos išmokos</t>
  </si>
  <si>
    <t>INVESTICINĖS VEIKLOS PINIGŲ SRAUTAI</t>
  </si>
  <si>
    <t>Ilgalaikio turto (išskyrus finansinį) ir biologinio turto įsigijimas</t>
  </si>
  <si>
    <t>Ilgalaikio turto (išskyrus finansinį) ir biologinio turto perleidimas</t>
  </si>
  <si>
    <t>Ilgalaikio finansinio turto įsigijimas</t>
  </si>
  <si>
    <t>Ilgalaikio finansinio turto perleidimas</t>
  </si>
  <si>
    <r>
      <t>V</t>
    </r>
    <r>
      <rPr>
        <sz val="10"/>
        <rFont val="Times New Roman"/>
        <family val="1"/>
      </rPr>
      <t>.</t>
    </r>
  </si>
  <si>
    <t>Terminuotųjų indėlių (padidėjimas) sumažėjimas</t>
  </si>
  <si>
    <r>
      <t>VI</t>
    </r>
    <r>
      <rPr>
        <sz val="10"/>
        <rFont val="Times New Roman"/>
        <family val="1"/>
      </rPr>
      <t>.</t>
    </r>
  </si>
  <si>
    <t>Kiti investicinės veiklos pinigų srautai</t>
  </si>
  <si>
    <t>FINANSINĖS VEIKLOS PINIGŲ SRAUTAI</t>
  </si>
  <si>
    <t>Įplaukos iš gautų paskolų</t>
  </si>
  <si>
    <r>
      <t xml:space="preserve">Gautų </t>
    </r>
    <r>
      <rPr>
        <sz val="10"/>
        <rFont val="Times New Roman"/>
        <family val="1"/>
      </rPr>
      <t>paskolų grąžinimas</t>
    </r>
  </si>
  <si>
    <t>Finansinės nuomos (lizingo) įsipareigojimų apmokėjimas</t>
  </si>
  <si>
    <r>
      <t>Gautos finansavimo sumos ilgalaikiam ir biologiniam turtui įsigyti</t>
    </r>
    <r>
      <rPr>
        <sz val="10"/>
        <rFont val="Times New Roman"/>
        <family val="1"/>
      </rPr>
      <t>:</t>
    </r>
  </si>
  <si>
    <t>IV.3</t>
  </si>
  <si>
    <r>
      <t xml:space="preserve">Iš ES, užsienio valstybių ir tarptautinių </t>
    </r>
    <r>
      <rPr>
        <sz val="10"/>
        <rFont val="Times New Roman"/>
        <family val="1"/>
      </rPr>
      <t xml:space="preserve"> organizacijų</t>
    </r>
  </si>
  <si>
    <t>IV.4</t>
  </si>
  <si>
    <r>
      <t xml:space="preserve">Iš </t>
    </r>
    <r>
      <rPr>
        <sz val="10"/>
        <rFont val="Times New Roman"/>
        <family val="1"/>
      </rPr>
      <t>kitų šaltinių</t>
    </r>
  </si>
  <si>
    <t xml:space="preserve">Grąžintos ir perduotos finansavimo sumos ilgalaikiam ir biologiniam turtui įsigyti </t>
  </si>
  <si>
    <t>Gauti dividendai</t>
  </si>
  <si>
    <t>Kiti finansinės veiklos pinigų srautai</t>
  </si>
  <si>
    <t>VALIUTOS KURSŲ PASIKEITIMO ĮTAKA PINIGŲ IR PINIGŲ EKVIVALENTŲ LIKUČIUI</t>
  </si>
  <si>
    <t>Pinigų ir pinigų ekvivalentų padidėjimas (sumažėjimas)</t>
  </si>
  <si>
    <t>Pinigai ir pinigų ekvivalentai ataskaitinio laikotarpio pradžioje</t>
  </si>
  <si>
    <t>Pinigai ir pinigų ekvivalentai ataskaitinio laikotarpio pabaigoje</t>
  </si>
  <si>
    <t xml:space="preserve">(viešojo sektoriaus subjekto vadovas arba jo įgaliotas administracijos </t>
  </si>
  <si>
    <t xml:space="preserve"> (parašas) </t>
  </si>
  <si>
    <t>vadovas)</t>
  </si>
  <si>
    <t>(vyriausiasis buhalteris (buhalteris))</t>
  </si>
  <si>
    <t>                                                                                                                6-ojo VSAFAS „Finansinių ataskaitų aiškinamasis raštas“</t>
  </si>
  <si>
    <t xml:space="preserve">                                                                                                                6 priedas               </t>
  </si>
  <si>
    <t>(Informacijos apie išankstinius apmokėjimus pateikimo žemesniojo ir aukštesniojo lygių finansinių ataskaitų aiškinamajame rašte forma)</t>
  </si>
  <si>
    <t>INFORMACIJA APIE IŠANKSTINIUS APMOKĖJIMUS</t>
  </si>
  <si>
    <t>Straipsnio pavadinimas</t>
  </si>
  <si>
    <t>Išankstinių apmokėjimų įsigijimo savikaina</t>
  </si>
  <si>
    <t>1.1.</t>
  </si>
  <si>
    <t>Išankstiniai apmokėjimai tiekėjams</t>
  </si>
  <si>
    <t>1.2.</t>
  </si>
  <si>
    <t>Išankstiniai apmokėjimai viešojo sektoriaus subjektams pavedimams vykdyti</t>
  </si>
  <si>
    <t>Išankstiniai mokesčių mokėjimai</t>
  </si>
  <si>
    <t>1.4.</t>
  </si>
  <si>
    <t>Išankstiniai mokėjimai Europos Sąjungai</t>
  </si>
  <si>
    <t>1.5.</t>
  </si>
  <si>
    <t>Išankstiniai apmokėjimai darbuotojams</t>
  </si>
  <si>
    <t>1.6.</t>
  </si>
  <si>
    <t>Kiti išanktiniai apmokėjimai</t>
  </si>
  <si>
    <t>1.7.</t>
  </si>
  <si>
    <t>Ateinančių laikotarpių sąnaudos ne viešojo sektoriaus subjektų pavedimams vykdyti</t>
  </si>
  <si>
    <t>1.8.</t>
  </si>
  <si>
    <t>Kitos ateinančių laikotarpių sąnaudos</t>
  </si>
  <si>
    <t>Išankstinių apmokėjimų nuvertėjimas</t>
  </si>
  <si>
    <t>Išankstinių apmokėjimų balansinė vertė (1-2)</t>
  </si>
  <si>
    <t>_____________________________</t>
  </si>
  <si>
    <t xml:space="preserve">                         8-ojo VSAFAS „Atsargos“</t>
  </si>
  <si>
    <t xml:space="preserve">                         1 priedas</t>
  </si>
  <si>
    <t>(Informacijos apie balansinę atsargų vertę pateikimo žemesniojo lygio finansinių ataskaitų aiškinamajame rašte forma)</t>
  </si>
  <si>
    <t>ATSARGŲ VERTĖS PASIKEITIMAS PER ATASKAITINĮ LAIKOTARPĮ*</t>
  </si>
  <si>
    <t>Pagaminta produkcija ir atsargos, skirtos parduoti</t>
  </si>
  <si>
    <t xml:space="preserve">nebaigta gaminti produkcija </t>
  </si>
  <si>
    <t>nebaigtos vykdyti sutartys</t>
  </si>
  <si>
    <t>pagaminta produkcija</t>
  </si>
  <si>
    <t>atsargos, skirtos parduoti</t>
  </si>
  <si>
    <t>Atsargų įsigijimo vertė ataskaitinio laikotarpio pradžioje</t>
  </si>
  <si>
    <r>
      <t>Įsigyta atsargų per ataskaitinį laikotarpį:</t>
    </r>
    <r>
      <rPr>
        <sz val="9"/>
        <rFont val="Times New (W1)"/>
        <family val="1"/>
      </rPr>
      <t xml:space="preserve"> </t>
    </r>
    <r>
      <rPr>
        <sz val="9"/>
        <rFont val="Times New (W1)"/>
        <family val="0"/>
      </rPr>
      <t>(2.1+2.2)</t>
    </r>
  </si>
  <si>
    <t>2.1.</t>
  </si>
  <si>
    <t>įsigyto turto įsigijimo savikaina</t>
  </si>
  <si>
    <t>2.2.</t>
  </si>
  <si>
    <t>nemokamai gautų atsargų įsigijimo savikaina</t>
  </si>
  <si>
    <t>Atsargų sumažėjimas per ataskaitinį laikotarpį  (3.1+3.2+3.3+3.4)</t>
  </si>
  <si>
    <t>3.1.</t>
  </si>
  <si>
    <t>Parduota</t>
  </si>
  <si>
    <t>3.2.</t>
  </si>
  <si>
    <t>Perleista (paskirstyta)</t>
  </si>
  <si>
    <t>3.3.</t>
  </si>
  <si>
    <t>Sunaudota veikloje</t>
  </si>
  <si>
    <t>3.4.</t>
  </si>
  <si>
    <t>Kiti nurašymai</t>
  </si>
  <si>
    <t>Pergrupavimai (+/-)</t>
  </si>
  <si>
    <t>Atsargų įsigijimo vertė ataskaitinio laikotarpio pabaigoje (1+2-3+/-4)</t>
  </si>
  <si>
    <t>Atsargų nuvertėjimas ataskaitinio laikotarpio pradžioje</t>
  </si>
  <si>
    <t>Nemokamai arba už simbolinį atlygį gautų atsargų sukaupta nuvertėjimo suma (iki perdavimo)</t>
  </si>
  <si>
    <r>
      <t>Atsargų nuvertėjimas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per ataskaitinį laikotarpį </t>
    </r>
  </si>
  <si>
    <r>
      <t>Atsargų nuvertėjimo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atkūrimo per ataskaitinį laikotarpį suma</t>
    </r>
  </si>
  <si>
    <t>Per ataskaitinį laikotarpį parduotų, perleistų (paskirstytų), sunaudotų ir nurašytų atsargų nuvertėjimas (10.1+10.2+10.3+10.4)</t>
  </si>
  <si>
    <t>10.1.</t>
  </si>
  <si>
    <t>10.2.</t>
  </si>
  <si>
    <t>10.3.</t>
  </si>
  <si>
    <t>10.4.</t>
  </si>
  <si>
    <t>Nuvertėjimo pergrupavimai (+/-)</t>
  </si>
  <si>
    <r>
      <t xml:space="preserve">Atsargų nuvertėjimas ataskaitinio laikotarpio pabaigoje </t>
    </r>
    <r>
      <rPr>
        <b/>
        <sz val="9"/>
        <rFont val="Times New Roman"/>
        <family val="1"/>
      </rPr>
      <t>(6+7+8-9-10+/-11)</t>
    </r>
  </si>
  <si>
    <r>
      <t>Atsargų balansinė vertė ataskaitinio laikotarpio pabaigoje (5-</t>
    </r>
    <r>
      <rPr>
        <b/>
        <sz val="9"/>
        <rFont val="Times New Roman"/>
        <family val="1"/>
      </rPr>
      <t>12)</t>
    </r>
  </si>
  <si>
    <t>Atsargų balansinė vertė ataskaitinio laikotarpio pradžioje (1-6)</t>
  </si>
  <si>
    <t>_______________________________</t>
  </si>
  <si>
    <t>*Reikšmingos sumos turi būti detalizuojamos aiškinamojo rašto tekste.</t>
  </si>
  <si>
    <t>12-ojo VSAFAS „Ilgalaikis materialusis turtas“</t>
  </si>
  <si>
    <t>(Informacijos apie ilgalaikio materialiojo turto balansinės vertės pasikeitimą per ataskaitinį laikotarpį pateikimo žemesniojo ir aukštesniojo lygių aiškinamajame rašte forma)</t>
  </si>
  <si>
    <t>ILGALAIKIO MATERIALIOJO TURTO BALANSINĖS VERTĖS PASIKEITIMAS PER ATASKAITINĮ LAIKOTARPĮ*</t>
  </si>
  <si>
    <t xml:space="preserve">Eil. Nr. </t>
  </si>
  <si>
    <t>Infrastru-ktūros ir kiti statiniai</t>
  </si>
  <si>
    <t>Nekilno-jamosios kultūros vertybės</t>
  </si>
  <si>
    <t>Trans-porto priemonės</t>
  </si>
  <si>
    <t>Kilnoja-mosios kultūros vertybės</t>
  </si>
  <si>
    <t>Nebaigta statyba</t>
  </si>
  <si>
    <t>Išanksti-niai apmo-kėjimai</t>
  </si>
  <si>
    <t>Gyvena-mieji</t>
  </si>
  <si>
    <t>Kiti pastatai</t>
  </si>
  <si>
    <t>Kitos vertybės</t>
  </si>
  <si>
    <t>Įsigijimo ar pasigaminimo savikaina ataskaitinio laikotarpio pradžioje</t>
  </si>
  <si>
    <t>Įsigijimai per ataskaitinį laikotarpį (2.1+2.2)</t>
  </si>
  <si>
    <t xml:space="preserve">       </t>
  </si>
  <si>
    <t>pirkto turto įsigijimo savikaina</t>
  </si>
  <si>
    <t>neatlygintinai gauto turto įsigijimo savikaina</t>
  </si>
  <si>
    <t>Parduoto, perduoto ir  nurašyto turto suma per ataskaitinį laikotarpį (3.1+3.2+3.3)</t>
  </si>
  <si>
    <t>parduoto</t>
  </si>
  <si>
    <t>perduoto</t>
  </si>
  <si>
    <t>nurašyto</t>
  </si>
  <si>
    <t>Įsigijimo ar pasigaminimo savikaina ataskaitinio laikotarpio pabaigoje (1+2-3+/-4)</t>
  </si>
  <si>
    <t>Sukaupta nusidėvėjimo suma ataskaitinio laikotarpio pradžioje</t>
  </si>
  <si>
    <t>X</t>
  </si>
  <si>
    <t>Neatlygintinai gauto turto sukaupta nusidėvėjimo suma**</t>
  </si>
  <si>
    <t>Apskaičiuota nusidėvėjimo suma per  ataskaitinį laikotarpį</t>
  </si>
  <si>
    <t>Sukaupta parduoto, perduoto ir nurašyto turto nusidėvėjimo suma (9.1+9.2+9.3)</t>
  </si>
  <si>
    <t>9.1.</t>
  </si>
  <si>
    <t>9.2.</t>
  </si>
  <si>
    <t>9.3.</t>
  </si>
  <si>
    <t>Sukaupta nusidėvėjimo suma ataskaitinio laikotarpio pabaigoje (6+7+8-9+/-10)</t>
  </si>
  <si>
    <t>Nuvertėjimo suma ataskaitinio laikotarpio pradžioje</t>
  </si>
  <si>
    <t>Neatlygintinai gauto turto sukaupta nuvertėjimo suma**</t>
  </si>
  <si>
    <t xml:space="preserve">Apskaičiuota nuvertėjimo suma per ataskaitinį laikotarpį </t>
  </si>
  <si>
    <t>Panaikinta nuvertėjimo suma per ataskaitinį laikotarpį</t>
  </si>
  <si>
    <t>Sukaupta parduoto, perduoto ir nurašyto turto nuvertėjimo suma (16.1+16.2+16.3)</t>
  </si>
  <si>
    <t>16.1.</t>
  </si>
  <si>
    <t>16.2.</t>
  </si>
  <si>
    <t>16.3.</t>
  </si>
  <si>
    <t>18.</t>
  </si>
  <si>
    <r>
      <t>Nuvertėjimo suma ataskaitinio laikotarpio pabaigoje (12+13+14</t>
    </r>
    <r>
      <rPr>
        <b/>
        <strike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-15-16+/-17) </t>
    </r>
  </si>
  <si>
    <t>19.</t>
  </si>
  <si>
    <t xml:space="preserve">Tikroji vertė ataskaitinio laikotarpio pradžioje </t>
  </si>
  <si>
    <t>20.</t>
  </si>
  <si>
    <t>Neatlygintinai gauto turto iš kito subjekto sukauptos tikrosios vertės pokytis</t>
  </si>
  <si>
    <t>21.</t>
  </si>
  <si>
    <t>Tikrosios vertės pasikeitimo per ataskaitinį laikotarpį suma (+/-)</t>
  </si>
  <si>
    <t>22.</t>
  </si>
  <si>
    <t>Parduoto, perduoto ir nurašyto turto tikrosios vertės suma (22.1+22.2+22.3)</t>
  </si>
  <si>
    <t>22.1.</t>
  </si>
  <si>
    <t>22.2.</t>
  </si>
  <si>
    <t>22.3.</t>
  </si>
  <si>
    <t>23.</t>
  </si>
  <si>
    <t>24.</t>
  </si>
  <si>
    <r>
      <t>Tikroji vertė ataskaitinio laikotarpio pabaigoje (19+20+/-</t>
    </r>
    <r>
      <rPr>
        <b/>
        <sz val="10"/>
        <rFont val="Times New Roman"/>
        <family val="1"/>
      </rPr>
      <t>21-</t>
    </r>
    <r>
      <rPr>
        <b/>
        <sz val="10"/>
        <rFont val="Times New Roman"/>
        <family val="1"/>
      </rPr>
      <t>22+/-</t>
    </r>
    <r>
      <rPr>
        <b/>
        <sz val="10"/>
        <rFont val="Times New Roman"/>
        <family val="1"/>
      </rPr>
      <t>23)</t>
    </r>
  </si>
  <si>
    <t>25.</t>
  </si>
  <si>
    <r>
      <t>Ilgalaikio materialiojo turto likutinė vertė ataskaitinio laikotarpio pabaigoje (5-11-18+</t>
    </r>
    <r>
      <rPr>
        <b/>
        <sz val="10"/>
        <rFont val="Times New Roman"/>
        <family val="1"/>
      </rPr>
      <t xml:space="preserve"> 24)</t>
    </r>
  </si>
  <si>
    <t>26.</t>
  </si>
  <si>
    <r>
      <t>Ilgalaikio materialiojo turto likutinė vertė ataskaitinio laikotarpio pradžioje (1-6-12+19</t>
    </r>
    <r>
      <rPr>
        <b/>
        <sz val="10"/>
        <rFont val="Times New Roman"/>
        <family val="1"/>
      </rPr>
      <t>)</t>
    </r>
  </si>
  <si>
    <t>* - Pažymėti ataskaitos laukai nepildomi.</t>
  </si>
  <si>
    <t>**- Kito subjekto sukaupta turto nusidėvėjimo arba nuvertėjimo suma iki perdavimo.</t>
  </si>
  <si>
    <t>17-ojo VSAFAS „Finansinis turtas ir finansiniai įsipareigojimai“</t>
  </si>
  <si>
    <t>7 priedas</t>
  </si>
  <si>
    <r>
      <t>(Informacijos apie per vienus metus gautinas sumas, pateikimo žemesniojo ir aukštesniojo lygių finansinių ataskaitų aiškinamajame rašte</t>
    </r>
    <r>
      <rPr>
        <b/>
        <sz val="12"/>
        <rFont val="Times New Roman"/>
        <family val="1"/>
      </rPr>
      <t xml:space="preserve"> forma)</t>
    </r>
  </si>
  <si>
    <t>iš viso</t>
  </si>
  <si>
    <t>tarp jų iš viešojo sektoriaus subjektų</t>
  </si>
  <si>
    <t>tarp jų iš kontroliuojamų ir asocijuotųjų ne viešojo sektoriaus subjektų</t>
  </si>
  <si>
    <t>Per vienus metus gautinų sumų įsigijimo savikaina, iš viso (1.1+1.2+1.3+1.4+1.5+1.6)</t>
  </si>
  <si>
    <t xml:space="preserve"> 1.1.</t>
  </si>
  <si>
    <t>Gautinos finansavimo sumos </t>
  </si>
  <si>
    <t>Gautini mokesčiai ir socialinės įmokos </t>
  </si>
  <si>
    <t>1.2.1.</t>
  </si>
  <si>
    <t>Gautini mokesčiai</t>
  </si>
  <si>
    <t>1.2.2.</t>
  </si>
  <si>
    <t>Gautinos socialinės įmokos</t>
  </si>
  <si>
    <t>Gautinos sumos už turto naudojimą, parduotas prekes, turtą, paslaugas </t>
  </si>
  <si>
    <t>1.3.1.</t>
  </si>
  <si>
    <t>Gautinos sumos už turto naudojimą</t>
  </si>
  <si>
    <t>1.3.2.</t>
  </si>
  <si>
    <t>Gautinos sumos už parduotas prekes</t>
  </si>
  <si>
    <t>1.3.3.</t>
  </si>
  <si>
    <t>Gautinos sumos už suteiktas paslaugas</t>
  </si>
  <si>
    <t>1.3.4.</t>
  </si>
  <si>
    <t>Gautinos sumos už parduotą ilgalaikį turtą</t>
  </si>
  <si>
    <t>1.3.5.</t>
  </si>
  <si>
    <t>Kitos</t>
  </si>
  <si>
    <t>Gautinos sumos už konfiskuotą turtą, baudos ir kitos netesybos</t>
  </si>
  <si>
    <t>1.5.1.</t>
  </si>
  <si>
    <t>Iš biudžeto</t>
  </si>
  <si>
    <t>1.5.2.</t>
  </si>
  <si>
    <r>
      <t xml:space="preserve">Per vienus metus gautinų sumų nuvertėjimas ataskaitinio laikotarpio </t>
    </r>
    <r>
      <rPr>
        <b/>
        <sz val="10"/>
        <rFont val="Times New Roman"/>
        <family val="1"/>
      </rPr>
      <t>pabaigoje</t>
    </r>
  </si>
  <si>
    <r>
      <t xml:space="preserve">Per vienus metus gautinų sumų balansinė vertė </t>
    </r>
    <r>
      <rPr>
        <b/>
        <sz val="10"/>
        <rFont val="Times New Roman"/>
        <family val="1"/>
      </rPr>
      <t>(1-2)</t>
    </r>
  </si>
  <si>
    <t>8 priedas</t>
  </si>
  <si>
    <t>(Informacijos apie pinigus ir pinigų ekvivalentus pateikimo žemesniojo lygio finansinių ataskaitų aiškinamajame rašte forma)</t>
  </si>
  <si>
    <t>INFORMACIJA APIE PINIGUS IR PINIGŲ EKVIVALENTUS</t>
  </si>
  <si>
    <t>biudžeto asignavimai</t>
  </si>
  <si>
    <t>Pinigai iš valstybės biudžeto (įskaitant Europos Sąjungos finansinę paramą) (1.1+1.2+1.3+1.4–1.5+1.6)</t>
  </si>
  <si>
    <t>Pinigai bankų sąskaitose</t>
  </si>
  <si>
    <t>Pinigai kasoje </t>
  </si>
  <si>
    <t>Pinigai kelyje </t>
  </si>
  <si>
    <t>Pinigai įšaldytose sąskaitose</t>
  </si>
  <si>
    <t>Pinigų įšaldytose sąskaitose nuvertėjimas</t>
  </si>
  <si>
    <t>Pinigų ekvivalentai</t>
  </si>
  <si>
    <t>Pinigai iš savivaldybės biudžeto (2.1+2.2+2.3+2.4–2.5+2.6)</t>
  </si>
  <si>
    <t>2.1. </t>
  </si>
  <si>
    <t>Pinigai bankų sąskaitose </t>
  </si>
  <si>
    <t>2.2. </t>
  </si>
  <si>
    <t>2.3. </t>
  </si>
  <si>
    <t>2.4. </t>
  </si>
  <si>
    <t>2.5.</t>
  </si>
  <si>
    <t>2.6.</t>
  </si>
  <si>
    <t>3. </t>
  </si>
  <si>
    <t>Pinigai ir pinigų ekvivalentai iš kitų šaltinių (3.1+3.2+3.3+3.4–3.5+3.6+3.7)</t>
  </si>
  <si>
    <t>3.1. </t>
  </si>
  <si>
    <t>3.2. </t>
  </si>
  <si>
    <t>3.3. </t>
  </si>
  <si>
    <t>3.4. </t>
  </si>
  <si>
    <t>3.5.</t>
  </si>
  <si>
    <t>3.6. </t>
  </si>
  <si>
    <t>Indėliai, kurių terminas neviršija trijų mėnesių </t>
  </si>
  <si>
    <t>3.7. </t>
  </si>
  <si>
    <t>Kiti pinigų ekvivalentai </t>
  </si>
  <si>
    <t>Iš viso pinigų ir pinigų ekvivalentų (1+2+3)</t>
  </si>
  <si>
    <t>5. </t>
  </si>
  <si>
    <t>Iš jų išteklių fondų lėšos </t>
  </si>
  <si>
    <t>12 priedas</t>
  </si>
  <si>
    <t>(Informacijos apie kai kurias trumpalaikes mokėtinas sumas pateikimo žemesniojo ir aukštesniojo lygių finansinių ataskaitų aiškinamajame rašte forma)</t>
  </si>
  <si>
    <t>INFORMACIJA APIE KAI KURIAS TRUMPALAIKES MOKĖTINAS SUMAS</t>
  </si>
  <si>
    <t>tarp jų viešojo sektoriaus subjektams</t>
  </si>
  <si>
    <t>tarp jų kontroliuojamiems ir asocijuotiesiems ne viešojo sektoriaus subjektams</t>
  </si>
  <si>
    <t>Sukauptos finansavimo sąnaudos</t>
  </si>
  <si>
    <t>Sukauptos atostoginių sąnaudos</t>
  </si>
  <si>
    <t>Kitos sukauptos sąnaudos</t>
  </si>
  <si>
    <t>Kitos sukauptos mokėtinos sumos</t>
  </si>
  <si>
    <t>4.1.</t>
  </si>
  <si>
    <t>Mokėtini veiklos mokesčiai</t>
  </si>
  <si>
    <t>4.2.</t>
  </si>
  <si>
    <t>Gauti išankstiniai apmokėjimai</t>
  </si>
  <si>
    <t>4.3.</t>
  </si>
  <si>
    <t>Kitos mokėtinos sumos</t>
  </si>
  <si>
    <t>Kai kurių trumpalaikių mokėtinų sumų balansinė vertė (1+2+3+4)</t>
  </si>
  <si>
    <t>______________________________</t>
  </si>
  <si>
    <t xml:space="preserve">17-ojo VSAFAS „Finansinis turtas ir finansiniai įsipareigojimai“ </t>
  </si>
  <si>
    <r>
      <t>13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priedas</t>
    </r>
  </si>
  <si>
    <r>
      <t xml:space="preserve">(Informacijos apie įsipareigojimus pagal jų įvykdymo valiutą pateikimo žemesniojo ir aukštesniojo lygių finansinių ataskaitų aiškinamajame rašte </t>
    </r>
    <r>
      <rPr>
        <b/>
        <sz val="10"/>
        <rFont val="Times New Roman"/>
        <family val="1"/>
      </rPr>
      <t>forma)</t>
    </r>
  </si>
  <si>
    <t>INFORMACIJA APIE ĮSIPAREIGOJIMŲ DALĮ (ĮSKAITANT FINANSINĖS NUOMOS (LIZINGO) ĮSIPAREIGOJIMUS) NACIONALINE IR UŽSIENIO VALIUTOMIS</t>
  </si>
  <si>
    <t>Įsipareigojimų dalis valiuta</t>
  </si>
  <si>
    <t>Balansinė vertė ataskaitinio laikotarpio pradžioje</t>
  </si>
  <si>
    <t>Balansinė vertė ataskaitinio laikotarpio pabaigoje</t>
  </si>
  <si>
    <t>Eurais </t>
  </si>
  <si>
    <t>JAV doleriais </t>
  </si>
  <si>
    <t>Kitomis  </t>
  </si>
  <si>
    <t>Iš viso 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</si>
  <si>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</si>
  <si>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</si>
  <si>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</si>
  <si>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</si>
  <si>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</si>
  <si>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</si>
  <si>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</si>
  <si>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</si>
  <si>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</si>
  <si>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</si>
  <si>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>Finansavimo sumų pergrupavimas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</si>
  <si>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</si>
  <si>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t>Perduota kitiems viešojo sektoriaus subjektams</t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</si>
  <si>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</si>
  <si>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</si>
  <si>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</si>
  <si>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</si>
  <si>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</si>
  <si>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Iš valstybės biudžeto (išskyrus valstybės biudžeto asignavimų dalį, gautą  iš Europos Sąjungos, užsienio valstybių ir tarptautinių organizacijų):</t>
  </si>
  <si>
    <t>nepiniginiam turtui įsigyti</t>
  </si>
  <si>
    <t>kitoms išlaidoms kompensuoti</t>
  </si>
  <si>
    <t>Iš savivaldybės biudžeto (išskyrus  savivaldybės biudžeto asignavimų  dalį, gautą  iš Europos Sąjungos, užsienio valstybių ir tarptautinių organizacijų):</t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</si>
  <si>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</si>
  <si>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</si>
  <si>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</si>
  <si>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r>
      <t>3.</t>
    </r>
    <r>
      <rPr>
        <sz val="11"/>
        <rFont val="Times New Roman"/>
        <family val="1"/>
      </rPr>
      <t>2.</t>
    </r>
  </si>
  <si>
    <t>Iš kitų šaltinių: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</si>
  <si>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</si>
  <si>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</si>
  <si>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</si>
  <si>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t>20-ojo VSAFAS „Finansavimo sumos“</t>
  </si>
  <si>
    <t>5 priedas</t>
  </si>
  <si>
    <t>Informacijos apie finansavimo sumas pagal šaltinį, tikslinę paskirtį ir jų pokyčius per ataskaitinį laikotarpį pateikimo žemesniojo lygio</t>
  </si>
  <si>
    <t>finansinių ataskaitų aiškinamajame rašte forma)</t>
  </si>
  <si>
    <t>FINANSAVIMO SUMŲ LIKUČIAI</t>
  </si>
  <si>
    <t>Finansavimo šaltinis</t>
  </si>
  <si>
    <t>Ataskaitinio laikotarpio pradžioje</t>
  </si>
  <si>
    <t>Ataskaitinio laikotarpio pabaigoje</t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</si>
  <si>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</si>
  <si>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</si>
  <si>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</si>
  <si>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</si>
  <si>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5=3+4</t>
  </si>
  <si>
    <t>8=6+7</t>
  </si>
  <si>
    <t>Iš valstybės biudžeto  (išskyrus valstybės biudžeto asignavimų dalį, gautą iš Europos Sąjungos, užsienio valstybių ir tarptautinių organizacijų)</t>
  </si>
  <si>
    <t>Iš savivaldybės biudžeto (išskyrus savivaldybės biudžeto asignavimų dalį, gautą  iš Europos Sąjungos, užsienio valstybių ir tarptautinių organizacijų)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</si>
  <si>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</si>
  <si>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 xml:space="preserve">   25-ojo VSAFAS „Segmentai“</t>
  </si>
  <si>
    <t xml:space="preserve">   priedas</t>
  </si>
  <si>
    <t>(Informacijos pagal veiklos segmentus pateikimo aukštesniojo ir žemesniojo lygių finansinių ataskaitų aiškinamajame rašte formos pavyzdys)</t>
  </si>
  <si>
    <t>Eil. nr.</t>
  </si>
  <si>
    <t>Finansinių atsaskaitų straipsniai</t>
  </si>
  <si>
    <t>Segmentai</t>
  </si>
  <si>
    <t>Iš  viso</t>
  </si>
  <si>
    <t>Bendros valstybės paslaugos</t>
  </si>
  <si>
    <t>Gynyba</t>
  </si>
  <si>
    <t>Viešoji tvarka ir visuomenės apsauga</t>
  </si>
  <si>
    <t>Ekonomika</t>
  </si>
  <si>
    <t>Aplinkos apsauga</t>
  </si>
  <si>
    <t>Būstas ir komunalinis ūkis</t>
  </si>
  <si>
    <t>Sveikatos apsauga</t>
  </si>
  <si>
    <t>Poilsis, kultūra ir religija</t>
  </si>
  <si>
    <t>Švietimas</t>
  </si>
  <si>
    <t>Socialinė apsauga</t>
  </si>
  <si>
    <t>Paprastojo remonto ir eksploatavimo</t>
  </si>
  <si>
    <t>Nuvertėjimo ir nurašytų sumų</t>
  </si>
  <si>
    <t>1.9.</t>
  </si>
  <si>
    <t>Sunaudotų ir parduotų atsargų savikaina</t>
  </si>
  <si>
    <t>1.10.</t>
  </si>
  <si>
    <t>1.11.</t>
  </si>
  <si>
    <t>1.12.</t>
  </si>
  <si>
    <t>Finansavimo</t>
  </si>
  <si>
    <t>1.13.</t>
  </si>
  <si>
    <t>Kitų paslaugų</t>
  </si>
  <si>
    <t>1.14.</t>
  </si>
  <si>
    <t>Išmokos:</t>
  </si>
  <si>
    <t>3.1.1.</t>
  </si>
  <si>
    <t>3.1.2.</t>
  </si>
  <si>
    <t>3.1.3.</t>
  </si>
  <si>
    <t>3.1.4.</t>
  </si>
  <si>
    <t>3.1.5.</t>
  </si>
  <si>
    <t>3.1.6.</t>
  </si>
  <si>
    <t>3.1.7.</t>
  </si>
  <si>
    <t>3.1.8.</t>
  </si>
  <si>
    <t>3.1.9.</t>
  </si>
  <si>
    <t>3.1.10.</t>
  </si>
  <si>
    <t>3.1.11.</t>
  </si>
  <si>
    <t>Sumokėtos palūkanos</t>
  </si>
  <si>
    <t>3.1.12.</t>
  </si>
  <si>
    <t>P04</t>
  </si>
  <si>
    <t>P08</t>
  </si>
  <si>
    <t>Mažumos dalis</t>
  </si>
  <si>
    <t>P02</t>
  </si>
  <si>
    <t>(viešojo sektoriaus subjekto, parengusio pinigų srautų ataskaitą (konsoliduotąją pinigų srautų ataskaitą), kodas, adresas)</t>
  </si>
  <si>
    <t>(Žemesniojo lygio viešojo sektoriaus subjektų, išskyrus mokesčių fondus ir išteklių fondus, Grynojo turto pokyčių ataskaitos forma)</t>
  </si>
  <si>
    <t>Įst. k. 188749388, Kazlų Rūda S. Daukanto g. 18</t>
  </si>
  <si>
    <r>
      <t>INFORMACIJA APIE PER VIENERIUS METUS GAUTINAS SUMAS</t>
    </r>
  </si>
  <si>
    <t>                                                                                       6-ojo VSAFAS „Finansinių ataskaitų aiškinamasis raštas“</t>
  </si>
  <si>
    <t xml:space="preserve">                                                                                       4 priedas               </t>
  </si>
  <si>
    <r>
      <t>(Informacijos apie finansinės ir investicinės veiklos pajamas ir sąnaudas pateikimo aukštesniojo ir žemesniojo lygių finansinių ataskaitų aiškinamajame rašte</t>
    </r>
    <r>
      <rPr>
        <b/>
        <sz val="12"/>
        <rFont val="Times New Roman"/>
        <family val="1"/>
      </rPr>
      <t xml:space="preserve"> forma)</t>
    </r>
  </si>
  <si>
    <t>FINANSINĖS IR INVESTICINĖS VEIKLOS PAJAMOS IR SĄNAUDOS</t>
  </si>
  <si>
    <t>Finansinės ir investicinės veiklos pajamos</t>
  </si>
  <si>
    <t>Pelnas dėl valiutos kurso pasikeitimo</t>
  </si>
  <si>
    <t>Baudų ir delspinigių pajamos</t>
  </si>
  <si>
    <t>Palūkanų pajamos</t>
  </si>
  <si>
    <t>Dividendai</t>
  </si>
  <si>
    <r>
      <t>Kitos finansinės ir investicinės veiklos pajamos</t>
    </r>
    <r>
      <rPr>
        <b/>
        <sz val="12"/>
        <rFont val="Times New Roman"/>
        <family val="1"/>
      </rPr>
      <t>*</t>
    </r>
  </si>
  <si>
    <t>Pervestinos finansinės ir investicinės veiklos pajamos</t>
  </si>
  <si>
    <t>Finansinės ir investicinės veiklos sąnaudos</t>
  </si>
  <si>
    <t>Nuostolis dėl valiutos kurso pasikeitimo</t>
  </si>
  <si>
    <t>Baudų ir delspinigių sąnaudos</t>
  </si>
  <si>
    <t>2.3.</t>
  </si>
  <si>
    <t xml:space="preserve">Palūkanų sąnaudos </t>
  </si>
  <si>
    <t>2.4.</t>
  </si>
  <si>
    <t>Kitos finansinės ir investicinės veiklos sąnaudos*</t>
  </si>
  <si>
    <t>* Reikšmingos sumos turi būti detalizuojamos aiškinamojo rašto tekste.</t>
  </si>
  <si>
    <t>10-ojo VSAFAS „Kitos pajamos“</t>
  </si>
  <si>
    <t xml:space="preserve">        2 priedas</t>
  </si>
  <si>
    <t>(Informacijos apie pagrindinės veiklos kitas pajamas pateikimo žemesniojo ir aukštesniojo lygių finansinių ataskaitų aiškinamajame rašte forma)</t>
  </si>
  <si>
    <t>PAGRINDINĖS VEIKLOS KITOS PAJAMOS*</t>
  </si>
  <si>
    <r>
      <t xml:space="preserve">Apskaičiuotos </t>
    </r>
    <r>
      <rPr>
        <b/>
        <sz val="10"/>
        <rFont val="Times New Roman"/>
        <family val="1"/>
      </rPr>
      <t>pagrindinės veiklos kitos pajamos</t>
    </r>
  </si>
  <si>
    <t>Pajamos iš rinkliavų</t>
  </si>
  <si>
    <t>Pajamos iš administracinių baudų</t>
  </si>
  <si>
    <t>Pajamos iš dividendų</t>
  </si>
  <si>
    <t>Pajamos iš atsargų pardavimo</t>
  </si>
  <si>
    <t>Ilgalaikio materialiojo, nematerialiojo ir biologinio turto pardavimo pelnas</t>
  </si>
  <si>
    <t>Suteiktų paslaugų pajamos**</t>
  </si>
  <si>
    <r>
      <t xml:space="preserve">Pervestinos į biudžetą pagrindinės </t>
    </r>
    <r>
      <rPr>
        <b/>
        <sz val="10"/>
        <rFont val="Times New Roman"/>
        <family val="1"/>
      </rPr>
      <t>veiklos kitos pajamos</t>
    </r>
  </si>
  <si>
    <t>** Nurodoma, kokios tai paslaugos, ir, jei suma reikšminga, ji detalizuojama aiškinamojo rašto tekste.</t>
  </si>
  <si>
    <t>_______________________</t>
  </si>
  <si>
    <t xml:space="preserve">(viešojo sektoriaus subjekto vadovas arba jo įgaliotas administracijos vadovas) </t>
  </si>
  <si>
    <t>Pastaba P04</t>
  </si>
  <si>
    <t>Pastaba P08</t>
  </si>
  <si>
    <t>Pastaba P10</t>
  </si>
  <si>
    <t>Aušra Jančaitienė</t>
  </si>
  <si>
    <t>Kazlų Rūdos sporto centras</t>
  </si>
  <si>
    <t>Likutis 2014 m. gruodžio 31 d.</t>
  </si>
  <si>
    <t>Finansinės ir investicinės veiklos rezultatas (1+2)</t>
  </si>
  <si>
    <t>P01</t>
  </si>
  <si>
    <t>P05</t>
  </si>
  <si>
    <t>P06</t>
  </si>
  <si>
    <t>P07</t>
  </si>
  <si>
    <t>Pastaba P03</t>
  </si>
  <si>
    <t>Pastaba P02</t>
  </si>
  <si>
    <t>Pastaba P01</t>
  </si>
  <si>
    <t>Pastaba P05</t>
  </si>
  <si>
    <t>Pastaba P07</t>
  </si>
  <si>
    <t>Pastaba P06</t>
  </si>
  <si>
    <t>Pastaba P09, P10</t>
  </si>
  <si>
    <t>P11</t>
  </si>
  <si>
    <t>P10</t>
  </si>
  <si>
    <t>P12</t>
  </si>
  <si>
    <t>Pateikimo valiuta ir tikslumas: eurais</t>
  </si>
  <si>
    <r>
      <t xml:space="preserve">Pateikimo valiuta ir tikslumas: eurais </t>
    </r>
    <r>
      <rPr>
        <i/>
        <sz val="8"/>
        <rFont val="TimesNewRoman,Bold"/>
        <family val="0"/>
      </rPr>
      <t>arba tūkstančiais eurų</t>
    </r>
  </si>
  <si>
    <t>Vyr. buhalterė</t>
  </si>
  <si>
    <t xml:space="preserve">Vyr. buhalterė                                             </t>
  </si>
  <si>
    <t xml:space="preserve">               Pateikimo valiuta ir tikslumas: eurais arba tūkstančiais eurų</t>
  </si>
  <si>
    <t>P09</t>
  </si>
  <si>
    <t>Direktorius</t>
  </si>
  <si>
    <t>Gintaras Arminas</t>
  </si>
  <si>
    <t>Likutis 2015 m. gruodžio 31 d.</t>
  </si>
  <si>
    <t>2017-03-14 Nr. 5.4-1</t>
  </si>
  <si>
    <t>2017-03-14 Nr. 5.4-4</t>
  </si>
  <si>
    <t>PAGAL 2016 M.GRUODŽIO 31 D. DUOMENIS</t>
  </si>
  <si>
    <t>2017-03-14 Nr. 5.4-2</t>
  </si>
  <si>
    <t>PAGAL 2016 M. GRUODŽIO 31 D. DUOMENIS</t>
  </si>
  <si>
    <t>2017-03-14 Nr. 5.4-3</t>
  </si>
  <si>
    <t>13-ojo VSAFAS „Nematerialusis turtas“</t>
  </si>
  <si>
    <t>(Informacijos apie nematerialiojo turto balansinės vertės pasikeitimą per ataskaitinį laikotarpį pateikimo aukštesniojo ir žemesniojo lygių finansinių ataskaitų aiškinamajame rašte forma)</t>
  </si>
  <si>
    <t>NEMATERIALIOJO TURTO BALANSINĖS VERTĖS PASIKEITIMAS PER ATASKAITINĮ LAIKOTARPĮ*</t>
  </si>
  <si>
    <t>Nebaigti projektai ir išankstiniai apmokėjimai</t>
  </si>
  <si>
    <r>
      <t>patentai ir kitos licencijos (išskyrus nurodytus 4 stulpelyje</t>
    </r>
    <r>
      <rPr>
        <b/>
        <sz val="10"/>
        <rFont val="Times New Roman"/>
        <family val="1"/>
      </rPr>
      <t>)</t>
    </r>
  </si>
  <si>
    <t>literatūros, mokslo ir meno kūriniai</t>
  </si>
  <si>
    <t>kitas nematerialusis turtas</t>
  </si>
  <si>
    <t>nebaigti projektai</t>
  </si>
  <si>
    <t>išankstiniai apmokėjimai</t>
  </si>
  <si>
    <t>Įsigijimai per ataskaitinį laikotarpį</t>
  </si>
  <si>
    <t>Parduoto, perduoto ir  nurašyto turto suma per ataskaitinį laikotarpį</t>
  </si>
  <si>
    <t>Sukaupta amortizacijos suma ataskaitinio laikotarpio pradžioje</t>
  </si>
  <si>
    <t>Neatlygintinai gauto turto sukaupta amortizacijos suma**</t>
  </si>
  <si>
    <t xml:space="preserve"> Apskaičiuota amortizacijos suma per ataskaitinį laikotarpį</t>
  </si>
  <si>
    <t>Sukaupta  parduoto,  perduoto ir nurašyto turto amortizacijos suma</t>
  </si>
  <si>
    <t>Sukaupta amortizacijos suma ataskaitinio laikotarpio pabaigoje (6+7+8-9+/-10)</t>
  </si>
  <si>
    <t>Apskaičiuota nuvertėjimo suma per ataskaitinį laikotarpį</t>
  </si>
  <si>
    <t>Sukaupta parduoto, perduoto ir nurašyto turto nuvertėjimo suma</t>
  </si>
  <si>
    <t>Nuvertėjimo suma ataskaitinio laikotarpio pabaigoje (12+13+14-15-16+/-17)</t>
  </si>
  <si>
    <t>Nematerialiojo turto likutinė vertė ataskaitinio laikotarpio pabaigoje (5-11-18)</t>
  </si>
  <si>
    <t>Nematerialiojo turto likutinė vertė  ataskaitinio laikotarpio pradžioje (1-6-12)</t>
  </si>
  <si>
    <r>
      <t xml:space="preserve"> * – </t>
    </r>
    <r>
      <rPr>
        <sz val="10"/>
        <rFont val="Times New Roman"/>
        <family val="1"/>
      </rPr>
      <t>Pažymėti ataskaitos laukai nepildomi.</t>
    </r>
  </si>
  <si>
    <t>**– Kito subjekto sukaupta turto amortizacijos arba nuvertėjimo suma iki perdavimo.</t>
  </si>
  <si>
    <r>
      <t xml:space="preserve">2016 M. INFORMACIJA PAGAL VEIKLOS SEGMENTUS </t>
    </r>
  </si>
  <si>
    <t>P03</t>
  </si>
  <si>
    <t>Likutis 2016 m. gruodžio 31 d.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</si>
</sst>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"/>
    <numFmt numFmtId="177" formatCode="#,##0.0;[Red]#,##0.0"/>
    <numFmt numFmtId="178" formatCode="&quot; &quot;#,##0&quot;    &quot;;&quot;-&quot;#,##0&quot;    &quot;;&quot; -    &quot;;&quot; &quot;@&quot; &quot;"/>
    <numFmt numFmtId="179" formatCode="dd&quot;.&quot;mmm"/>
    <numFmt numFmtId="180" formatCode="&quot; &quot;#,##0&quot; &quot;;&quot; (&quot;#,##0&quot;)&quot;;&quot; - &quot;;&quot; &quot;@&quot; &quot;"/>
    <numFmt numFmtId="181" formatCode="&quot; &quot;#,##0.00&quot;    &quot;;&quot;-&quot;#,##0.00&quot;    &quot;;&quot; -&quot;00&quot;    &quot;;&quot; &quot;@&quot; &quot;"/>
    <numFmt numFmtId="182" formatCode="[$-427]yyyy\ &quot;m.&quot;\ mmmm\ d\ &quot;d.&quot;"/>
  </numFmts>
  <fonts count="100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Helv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6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  <family val="0"/>
    </font>
    <font>
      <b/>
      <sz val="8"/>
      <color indexed="8"/>
      <name val="Book Antiqua"/>
      <family val="1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u val="single"/>
      <sz val="10"/>
      <name val="Times New Roman"/>
      <family val="1"/>
    </font>
    <font>
      <u val="single"/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2"/>
      <name val="TimesNewRoman,Bold"/>
      <family val="0"/>
    </font>
    <font>
      <sz val="12"/>
      <name val="TimesNewRoman,Bold"/>
      <family val="0"/>
    </font>
    <font>
      <sz val="10"/>
      <name val="TimesNewRoman,Bold"/>
      <family val="0"/>
    </font>
    <font>
      <b/>
      <sz val="12"/>
      <name val="TimesNewRoman,Bold"/>
      <family val="0"/>
    </font>
    <font>
      <b/>
      <sz val="8"/>
      <name val="Times New Roman"/>
      <family val="1"/>
    </font>
    <font>
      <sz val="10"/>
      <name val="Verdana"/>
      <family val="2"/>
    </font>
    <font>
      <b/>
      <sz val="10"/>
      <name val="Verdana"/>
      <family val="2"/>
    </font>
    <font>
      <sz val="12"/>
      <name val="Times New Roman"/>
      <family val="1"/>
    </font>
    <font>
      <strike/>
      <sz val="12"/>
      <name val="Times New Roman"/>
      <family val="1"/>
    </font>
    <font>
      <sz val="11"/>
      <name val="Times New Roman"/>
      <family val="1"/>
    </font>
    <font>
      <sz val="11"/>
      <name val="TimesNewRoman,Bold"/>
      <family val="0"/>
    </font>
    <font>
      <sz val="11"/>
      <name val="Arial"/>
      <family val="0"/>
    </font>
    <font>
      <b/>
      <sz val="10"/>
      <name val="Arial"/>
      <family val="2"/>
    </font>
    <font>
      <strike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trike/>
      <sz val="10"/>
      <name val="Times New Roman"/>
      <family val="1"/>
    </font>
    <font>
      <b/>
      <sz val="11"/>
      <name val="Times New Roman"/>
      <family val="1"/>
    </font>
    <font>
      <strike/>
      <sz val="11"/>
      <name val="Times New Roman"/>
      <family val="1"/>
    </font>
    <font>
      <b/>
      <sz val="9"/>
      <name val="Times New Roman"/>
      <family val="1"/>
    </font>
    <font>
      <sz val="9"/>
      <name val="Times New (W1)"/>
      <family val="1"/>
    </font>
    <font>
      <b/>
      <strike/>
      <sz val="12"/>
      <name val="Times New Roman"/>
      <family val="1"/>
    </font>
    <font>
      <b/>
      <sz val="11"/>
      <name val="Arial"/>
      <family val="2"/>
    </font>
    <font>
      <b/>
      <strike/>
      <sz val="11"/>
      <name val="Times New Roman"/>
      <family val="1"/>
    </font>
    <font>
      <b/>
      <vertAlign val="superscript"/>
      <sz val="11"/>
      <name val="Times New Roman"/>
      <family val="1"/>
    </font>
    <font>
      <strike/>
      <sz val="10"/>
      <name val="Times New (W1)"/>
      <family val="1"/>
    </font>
    <font>
      <i/>
      <sz val="11"/>
      <color indexed="23"/>
      <name val="Calibri"/>
      <family val="2"/>
    </font>
    <font>
      <b/>
      <sz val="9"/>
      <name val="Arial"/>
      <family val="2"/>
    </font>
    <font>
      <sz val="8"/>
      <name val="Times New Roman"/>
      <family val="1"/>
    </font>
    <font>
      <i/>
      <sz val="8"/>
      <name val="TimesNewRoman,Bold"/>
      <family val="0"/>
    </font>
    <font>
      <sz val="8"/>
      <name val="TimesNewRoman,Bold"/>
      <family val="0"/>
    </font>
    <font>
      <sz val="9"/>
      <name val="TimesNewRoman,Bold"/>
      <family val="0"/>
    </font>
    <font>
      <u val="single"/>
      <sz val="12"/>
      <name val="Times New Roman"/>
      <family val="1"/>
    </font>
    <font>
      <u val="single"/>
      <sz val="12"/>
      <name val="Arial"/>
      <family val="0"/>
    </font>
    <font>
      <b/>
      <sz val="12"/>
      <name val="Arial"/>
      <family val="0"/>
    </font>
    <font>
      <b/>
      <sz val="8"/>
      <color indexed="8"/>
      <name val="Times New Roman"/>
      <family val="1"/>
    </font>
    <font>
      <sz val="12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58"/>
      </bottom>
    </border>
    <border>
      <left/>
      <right/>
      <top/>
      <bottom style="medium">
        <color indexed="5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1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8" fillId="0" borderId="2" applyNumberFormat="0" applyFill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1" fillId="16" borderId="0" applyNumberFormat="0" applyBorder="0" applyAlignment="0" applyProtection="0"/>
    <xf numFmtId="0" fontId="27" fillId="17" borderId="0" applyNumberFormat="0" applyFont="0" applyBorder="0" applyAlignment="0" applyProtection="0"/>
    <xf numFmtId="0" fontId="27" fillId="17" borderId="0" applyNumberFormat="0" applyFont="0" applyBorder="0" applyAlignment="0" applyProtection="0"/>
    <xf numFmtId="0" fontId="27" fillId="17" borderId="0" applyNumberFormat="0" applyFont="0" applyBorder="0" applyAlignment="0" applyProtection="0"/>
    <xf numFmtId="0" fontId="27" fillId="17" borderId="0" applyNumberFormat="0" applyFont="0" applyBorder="0" applyAlignment="0" applyProtection="0"/>
    <xf numFmtId="0" fontId="27" fillId="18" borderId="0" applyNumberFormat="0" applyFont="0" applyBorder="0" applyAlignment="0" applyProtection="0"/>
    <xf numFmtId="0" fontId="27" fillId="18" borderId="0" applyNumberFormat="0" applyFont="0" applyBorder="0" applyAlignment="0" applyProtection="0"/>
    <xf numFmtId="0" fontId="27" fillId="18" borderId="0" applyNumberFormat="0" applyFont="0" applyBorder="0" applyAlignment="0" applyProtection="0"/>
    <xf numFmtId="0" fontId="27" fillId="18" borderId="0" applyNumberFormat="0" applyFon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11" fillId="22" borderId="0" applyNumberFormat="0" applyBorder="0" applyAlignment="0" applyProtection="0"/>
    <xf numFmtId="0" fontId="27" fillId="23" borderId="0" applyNumberFormat="0" applyFont="0" applyBorder="0" applyAlignment="0" applyProtection="0"/>
    <xf numFmtId="0" fontId="27" fillId="23" borderId="0" applyNumberFormat="0" applyFont="0" applyBorder="0" applyAlignment="0" applyProtection="0"/>
    <xf numFmtId="0" fontId="27" fillId="23" borderId="0" applyNumberFormat="0" applyFont="0" applyBorder="0" applyAlignment="0" applyProtection="0"/>
    <xf numFmtId="0" fontId="27" fillId="23" borderId="0" applyNumberFormat="0" applyFont="0" applyBorder="0" applyAlignment="0" applyProtection="0"/>
    <xf numFmtId="0" fontId="27" fillId="24" borderId="0" applyNumberFormat="0" applyFont="0" applyBorder="0" applyAlignment="0" applyProtection="0"/>
    <xf numFmtId="0" fontId="27" fillId="24" borderId="0" applyNumberFormat="0" applyFont="0" applyBorder="0" applyAlignment="0" applyProtection="0"/>
    <xf numFmtId="0" fontId="27" fillId="24" borderId="0" applyNumberFormat="0" applyFont="0" applyBorder="0" applyAlignment="0" applyProtection="0"/>
    <xf numFmtId="0" fontId="27" fillId="24" borderId="0" applyNumberFormat="0" applyFont="0" applyBorder="0" applyAlignment="0" applyProtection="0"/>
    <xf numFmtId="0" fontId="28" fillId="25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6" borderId="0" applyNumberFormat="0" applyBorder="0" applyAlignment="0" applyProtection="0"/>
    <xf numFmtId="0" fontId="11" fillId="27" borderId="0" applyNumberFormat="0" applyBorder="0" applyAlignment="0" applyProtection="0"/>
    <xf numFmtId="0" fontId="27" fillId="28" borderId="0" applyNumberFormat="0" applyFont="0" applyBorder="0" applyAlignment="0" applyProtection="0"/>
    <xf numFmtId="0" fontId="27" fillId="28" borderId="0" applyNumberFormat="0" applyFont="0" applyBorder="0" applyAlignment="0" applyProtection="0"/>
    <xf numFmtId="0" fontId="27" fillId="28" borderId="0" applyNumberFormat="0" applyFont="0" applyBorder="0" applyAlignment="0" applyProtection="0"/>
    <xf numFmtId="0" fontId="27" fillId="28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11" fillId="13" borderId="0" applyNumberFormat="0" applyBorder="0" applyAlignment="0" applyProtection="0"/>
    <xf numFmtId="0" fontId="27" fillId="23" borderId="0" applyNumberFormat="0" applyFont="0" applyBorder="0" applyAlignment="0" applyProtection="0"/>
    <xf numFmtId="0" fontId="27" fillId="23" borderId="0" applyNumberFormat="0" applyFont="0" applyBorder="0" applyAlignment="0" applyProtection="0"/>
    <xf numFmtId="0" fontId="27" fillId="23" borderId="0" applyNumberFormat="0" applyFont="0" applyBorder="0" applyAlignment="0" applyProtection="0"/>
    <xf numFmtId="0" fontId="27" fillId="23" borderId="0" applyNumberFormat="0" applyFont="0" applyBorder="0" applyAlignment="0" applyProtection="0"/>
    <xf numFmtId="0" fontId="27" fillId="32" borderId="0" applyNumberFormat="0" applyFont="0" applyBorder="0" applyAlignment="0" applyProtection="0"/>
    <xf numFmtId="0" fontId="27" fillId="32" borderId="0" applyNumberFormat="0" applyFont="0" applyBorder="0" applyAlignment="0" applyProtection="0"/>
    <xf numFmtId="0" fontId="27" fillId="32" borderId="0" applyNumberFormat="0" applyFont="0" applyBorder="0" applyAlignment="0" applyProtection="0"/>
    <xf numFmtId="0" fontId="27" fillId="32" borderId="0" applyNumberFormat="0" applyFont="0" applyBorder="0" applyAlignment="0" applyProtection="0"/>
    <xf numFmtId="0" fontId="28" fillId="24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11" fillId="14" borderId="0" applyNumberFormat="0" applyBorder="0" applyAlignment="0" applyProtection="0"/>
    <xf numFmtId="0" fontId="27" fillId="35" borderId="0" applyNumberFormat="0" applyFont="0" applyBorder="0" applyAlignment="0" applyProtection="0"/>
    <xf numFmtId="0" fontId="27" fillId="35" borderId="0" applyNumberFormat="0" applyFont="0" applyBorder="0" applyAlignment="0" applyProtection="0"/>
    <xf numFmtId="0" fontId="27" fillId="35" borderId="0" applyNumberFormat="0" applyFont="0" applyBorder="0" applyAlignment="0" applyProtection="0"/>
    <xf numFmtId="0" fontId="27" fillId="35" borderId="0" applyNumberFormat="0" applyFont="0" applyBorder="0" applyAlignment="0" applyProtection="0"/>
    <xf numFmtId="0" fontId="27" fillId="36" borderId="0" applyNumberFormat="0" applyFont="0" applyBorder="0" applyAlignment="0" applyProtection="0"/>
    <xf numFmtId="0" fontId="27" fillId="36" borderId="0" applyNumberFormat="0" applyFont="0" applyBorder="0" applyAlignment="0" applyProtection="0"/>
    <xf numFmtId="0" fontId="27" fillId="36" borderId="0" applyNumberFormat="0" applyFont="0" applyBorder="0" applyAlignment="0" applyProtection="0"/>
    <xf numFmtId="0" fontId="27" fillId="36" borderId="0" applyNumberFormat="0" applyFon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37" borderId="0" applyNumberFormat="0" applyBorder="0" applyAlignment="0" applyProtection="0"/>
    <xf numFmtId="0" fontId="11" fillId="38" borderId="0" applyNumberForma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18" borderId="0" applyNumberFormat="0" applyFont="0" applyBorder="0" applyAlignment="0" applyProtection="0"/>
    <xf numFmtId="0" fontId="27" fillId="18" borderId="0" applyNumberFormat="0" applyFont="0" applyBorder="0" applyAlignment="0" applyProtection="0"/>
    <xf numFmtId="0" fontId="27" fillId="18" borderId="0" applyNumberFormat="0" applyFont="0" applyBorder="0" applyAlignment="0" applyProtection="0"/>
    <xf numFmtId="0" fontId="27" fillId="18" borderId="0" applyNumberFormat="0" applyFon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8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29" fillId="25" borderId="0" applyNumberFormat="0" applyBorder="0" applyAlignment="0" applyProtection="0"/>
    <xf numFmtId="0" fontId="29" fillId="3" borderId="0" applyNumberFormat="0" applyBorder="0" applyAlignment="0" applyProtection="0"/>
    <xf numFmtId="0" fontId="13" fillId="42" borderId="4" applyNumberFormat="0" applyAlignment="0" applyProtection="0"/>
    <xf numFmtId="0" fontId="32" fillId="43" borderId="5" applyNumberFormat="0" applyAlignment="0" applyProtection="0"/>
    <xf numFmtId="0" fontId="32" fillId="43" borderId="5" applyNumberFormat="0" applyAlignment="0" applyProtection="0"/>
    <xf numFmtId="0" fontId="32" fillId="43" borderId="5" applyNumberFormat="0" applyAlignment="0" applyProtection="0"/>
    <xf numFmtId="0" fontId="32" fillId="43" borderId="5" applyNumberFormat="0" applyAlignment="0" applyProtection="0"/>
    <xf numFmtId="0" fontId="32" fillId="43" borderId="5" applyNumberFormat="0" applyAlignment="0" applyProtection="0"/>
    <xf numFmtId="0" fontId="32" fillId="43" borderId="5" applyNumberFormat="0" applyAlignment="0" applyProtection="0"/>
    <xf numFmtId="0" fontId="32" fillId="43" borderId="5" applyNumberFormat="0" applyAlignment="0" applyProtection="0"/>
    <xf numFmtId="0" fontId="32" fillId="43" borderId="5" applyNumberFormat="0" applyAlignment="0" applyProtection="0"/>
    <xf numFmtId="0" fontId="31" fillId="18" borderId="4" applyNumberFormat="0" applyAlignment="0" applyProtection="0"/>
    <xf numFmtId="0" fontId="14" fillId="44" borderId="6" applyNumberFormat="0" applyAlignment="0" applyProtection="0"/>
    <xf numFmtId="0" fontId="33" fillId="33" borderId="6" applyNumberFormat="0" applyAlignment="0" applyProtection="0"/>
    <xf numFmtId="0" fontId="33" fillId="33" borderId="6" applyNumberFormat="0" applyAlignment="0" applyProtection="0"/>
    <xf numFmtId="0" fontId="33" fillId="33" borderId="6" applyNumberFormat="0" applyAlignment="0" applyProtection="0"/>
    <xf numFmtId="0" fontId="33" fillId="33" borderId="6" applyNumberFormat="0" applyAlignment="0" applyProtection="0"/>
    <xf numFmtId="0" fontId="33" fillId="33" borderId="6" applyNumberFormat="0" applyAlignment="0" applyProtection="0"/>
    <xf numFmtId="0" fontId="33" fillId="33" borderId="6" applyNumberFormat="0" applyAlignment="0" applyProtection="0"/>
    <xf numFmtId="0" fontId="33" fillId="33" borderId="6" applyNumberFormat="0" applyAlignment="0" applyProtection="0"/>
    <xf numFmtId="0" fontId="33" fillId="33" borderId="6" applyNumberFormat="0" applyAlignment="0" applyProtection="0"/>
    <xf numFmtId="0" fontId="33" fillId="32" borderId="6" applyNumberFormat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16" fillId="4" borderId="0" applyNumberForma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35" fillId="45" borderId="0" applyNumberFormat="0" applyBorder="0" applyAlignment="0" applyProtection="0"/>
    <xf numFmtId="0" fontId="17" fillId="0" borderId="1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6" fillId="0" borderId="1" applyNumberFormat="0" applyFill="0" applyAlignment="0" applyProtection="0"/>
    <xf numFmtId="0" fontId="18" fillId="0" borderId="2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8" fillId="0" borderId="2" applyNumberFormat="0" applyFill="0" applyAlignment="0" applyProtection="0"/>
    <xf numFmtId="0" fontId="19" fillId="0" borderId="3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0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0" fillId="7" borderId="4" applyNumberFormat="0" applyAlignment="0" applyProtection="0"/>
    <xf numFmtId="0" fontId="45" fillId="18" borderId="5" applyNumberFormat="0" applyAlignment="0" applyProtection="0"/>
    <xf numFmtId="0" fontId="45" fillId="18" borderId="5" applyNumberFormat="0" applyAlignment="0" applyProtection="0"/>
    <xf numFmtId="0" fontId="45" fillId="18" borderId="5" applyNumberFormat="0" applyAlignment="0" applyProtection="0"/>
    <xf numFmtId="0" fontId="45" fillId="18" borderId="5" applyNumberFormat="0" applyAlignment="0" applyProtection="0"/>
    <xf numFmtId="0" fontId="45" fillId="18" borderId="5" applyNumberFormat="0" applyAlignment="0" applyProtection="0"/>
    <xf numFmtId="0" fontId="45" fillId="18" borderId="5" applyNumberFormat="0" applyAlignment="0" applyProtection="0"/>
    <xf numFmtId="0" fontId="45" fillId="18" borderId="5" applyNumberFormat="0" applyAlignment="0" applyProtection="0"/>
    <xf numFmtId="0" fontId="45" fillId="18" borderId="5" applyNumberFormat="0" applyAlignment="0" applyProtection="0"/>
    <xf numFmtId="0" fontId="44" fillId="46" borderId="4" applyNumberFormat="0" applyAlignment="0" applyProtection="0"/>
    <xf numFmtId="0" fontId="58" fillId="0" borderId="0" applyNumberFormat="0" applyFill="0" applyBorder="0" applyAlignment="0" applyProtection="0"/>
    <xf numFmtId="0" fontId="50" fillId="42" borderId="10" applyNumberFormat="0" applyAlignment="0" applyProtection="0"/>
    <xf numFmtId="0" fontId="44" fillId="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11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46" fillId="0" borderId="11" applyNumberFormat="0" applyFill="0" applyAlignment="0" applyProtection="0"/>
    <xf numFmtId="0" fontId="22" fillId="4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7" borderId="0" applyNumberFormat="0" applyBorder="0" applyAlignment="0" applyProtection="0"/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0" fillId="0" borderId="0">
      <alignment/>
      <protection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49" fillId="0" borderId="0" applyNumberFormat="0" applyBorder="0" applyProtection="0">
      <alignment/>
    </xf>
    <xf numFmtId="0" fontId="49" fillId="0" borderId="0" applyNumberFormat="0" applyBorder="0" applyProtection="0">
      <alignment/>
    </xf>
    <xf numFmtId="0" fontId="49" fillId="0" borderId="0" applyNumberFormat="0" applyBorder="0" applyProtection="0">
      <alignment/>
    </xf>
    <xf numFmtId="0" fontId="49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0" fillId="0" borderId="0">
      <alignment/>
      <protection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>
      <alignment/>
      <protection/>
    </xf>
    <xf numFmtId="0" fontId="27" fillId="0" borderId="0" applyNumberFormat="0" applyFon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0" fillId="0" borderId="0">
      <alignment/>
      <protection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Font="0" applyFill="0" applyBorder="0" applyAlignment="0" applyProtection="0"/>
    <xf numFmtId="0" fontId="0" fillId="0" borderId="0">
      <alignment/>
      <protection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0" fillId="0" borderId="0">
      <alignment/>
      <protection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Font="0" applyFill="0" applyBorder="0" applyAlignment="0" applyProtection="0"/>
    <xf numFmtId="0" fontId="10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48" fillId="28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Font="0" applyFill="0" applyBorder="0" applyAlignment="0" applyProtection="0"/>
    <xf numFmtId="0" fontId="0" fillId="0" borderId="0">
      <alignment/>
      <protection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>
      <alignment/>
      <protection/>
    </xf>
    <xf numFmtId="0" fontId="48" fillId="28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Fon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0" fillId="0" borderId="0">
      <alignment/>
      <protection/>
    </xf>
    <xf numFmtId="0" fontId="10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Fill="0" applyBorder="0" applyAlignment="0" applyProtection="0"/>
    <xf numFmtId="0" fontId="27" fillId="0" borderId="0">
      <alignment/>
      <protection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Fon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0" fillId="0" borderId="0">
      <alignment/>
      <protection/>
    </xf>
    <xf numFmtId="0" fontId="27" fillId="0" borderId="0" applyNumberFormat="0" applyFon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48" fillId="28" borderId="0" applyNumberFormat="0" applyBorder="0" applyProtection="0">
      <alignment/>
    </xf>
    <xf numFmtId="0" fontId="0" fillId="0" borderId="0">
      <alignment/>
      <protection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5" fillId="49" borderId="0">
      <alignment/>
      <protection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>
      <alignment/>
      <protection/>
    </xf>
    <xf numFmtId="0" fontId="27" fillId="0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>
      <alignment/>
      <protection/>
    </xf>
    <xf numFmtId="0" fontId="27" fillId="0" borderId="0" applyNumberFormat="0" applyFont="0" applyBorder="0" applyProtection="0">
      <alignment/>
    </xf>
    <xf numFmtId="0" fontId="10" fillId="0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>
      <alignment/>
      <protection/>
    </xf>
    <xf numFmtId="0" fontId="10" fillId="0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>
      <alignment/>
      <protection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50" borderId="13" applyNumberFormat="0" applyFont="0" applyAlignment="0" applyProtection="0"/>
    <xf numFmtId="0" fontId="27" fillId="39" borderId="13" applyNumberFormat="0" applyFont="0" applyAlignment="0" applyProtection="0"/>
    <xf numFmtId="0" fontId="27" fillId="39" borderId="5" applyNumberFormat="0" applyFont="0" applyAlignment="0" applyProtection="0"/>
    <xf numFmtId="0" fontId="27" fillId="39" borderId="5" applyNumberFormat="0" applyFont="0" applyAlignment="0" applyProtection="0"/>
    <xf numFmtId="0" fontId="27" fillId="39" borderId="5" applyNumberFormat="0" applyFont="0" applyAlignment="0" applyProtection="0"/>
    <xf numFmtId="0" fontId="27" fillId="39" borderId="5" applyNumberFormat="0" applyFont="0" applyAlignment="0" applyProtection="0"/>
    <xf numFmtId="0" fontId="27" fillId="39" borderId="5" applyNumberFormat="0" applyFont="0" applyAlignment="0" applyProtection="0"/>
    <xf numFmtId="0" fontId="27" fillId="39" borderId="5" applyNumberFormat="0" applyFont="0" applyAlignment="0" applyProtection="0"/>
    <xf numFmtId="0" fontId="27" fillId="39" borderId="5" applyNumberFormat="0" applyFont="0" applyAlignment="0" applyProtection="0"/>
    <xf numFmtId="0" fontId="27" fillId="39" borderId="5" applyNumberFormat="0" applyFont="0" applyAlignment="0" applyProtection="0"/>
    <xf numFmtId="0" fontId="27" fillId="39" borderId="5" applyNumberFormat="0" applyFont="0" applyAlignment="0" applyProtection="0"/>
    <xf numFmtId="0" fontId="27" fillId="39" borderId="5" applyNumberFormat="0" applyFont="0" applyAlignment="0" applyProtection="0"/>
    <xf numFmtId="0" fontId="27" fillId="39" borderId="5" applyNumberFormat="0" applyFont="0" applyAlignment="0" applyProtection="0"/>
    <xf numFmtId="0" fontId="27" fillId="39" borderId="5" applyNumberFormat="0" applyFont="0" applyAlignment="0" applyProtection="0"/>
    <xf numFmtId="0" fontId="27" fillId="39" borderId="5" applyNumberFormat="0" applyFont="0" applyAlignment="0" applyProtection="0"/>
    <xf numFmtId="0" fontId="27" fillId="39" borderId="5" applyNumberFormat="0" applyFont="0" applyAlignment="0" applyProtection="0"/>
    <xf numFmtId="0" fontId="27" fillId="39" borderId="5" applyNumberFormat="0" applyFont="0" applyAlignment="0" applyProtection="0"/>
    <xf numFmtId="0" fontId="27" fillId="39" borderId="5" applyNumberFormat="0" applyFont="0" applyAlignment="0" applyProtection="0"/>
    <xf numFmtId="0" fontId="27" fillId="39" borderId="5" applyNumberFormat="0" applyFont="0" applyAlignment="0" applyProtection="0"/>
    <xf numFmtId="0" fontId="27" fillId="39" borderId="5" applyNumberFormat="0" applyFont="0" applyAlignment="0" applyProtection="0"/>
    <xf numFmtId="0" fontId="27" fillId="39" borderId="5" applyNumberFormat="0" applyFont="0" applyAlignment="0" applyProtection="0"/>
    <xf numFmtId="0" fontId="27" fillId="39" borderId="5" applyNumberFormat="0" applyFont="0" applyAlignment="0" applyProtection="0"/>
    <xf numFmtId="0" fontId="27" fillId="39" borderId="5" applyNumberFormat="0" applyFont="0" applyAlignment="0" applyProtection="0"/>
    <xf numFmtId="0" fontId="27" fillId="39" borderId="5" applyNumberFormat="0" applyFont="0" applyAlignment="0" applyProtection="0"/>
    <xf numFmtId="0" fontId="27" fillId="39" borderId="5" applyNumberFormat="0" applyFont="0" applyAlignment="0" applyProtection="0"/>
    <xf numFmtId="0" fontId="27" fillId="39" borderId="5" applyNumberFormat="0" applyFont="0" applyAlignment="0" applyProtection="0"/>
    <xf numFmtId="0" fontId="27" fillId="39" borderId="13" applyNumberFormat="0" applyFont="0" applyAlignment="0" applyProtection="0"/>
    <xf numFmtId="0" fontId="23" fillId="42" borderId="10" applyNumberFormat="0" applyAlignment="0" applyProtection="0"/>
    <xf numFmtId="0" fontId="50" fillId="43" borderId="10" applyNumberFormat="0" applyAlignment="0" applyProtection="0"/>
    <xf numFmtId="0" fontId="50" fillId="43" borderId="10" applyNumberFormat="0" applyAlignment="0" applyProtection="0"/>
    <xf numFmtId="0" fontId="50" fillId="43" borderId="10" applyNumberFormat="0" applyAlignment="0" applyProtection="0"/>
    <xf numFmtId="0" fontId="50" fillId="43" borderId="10" applyNumberFormat="0" applyAlignment="0" applyProtection="0"/>
    <xf numFmtId="0" fontId="50" fillId="43" borderId="10" applyNumberFormat="0" applyAlignment="0" applyProtection="0"/>
    <xf numFmtId="0" fontId="50" fillId="43" borderId="10" applyNumberFormat="0" applyAlignment="0" applyProtection="0"/>
    <xf numFmtId="0" fontId="50" fillId="43" borderId="10" applyNumberFormat="0" applyAlignment="0" applyProtection="0"/>
    <xf numFmtId="0" fontId="50" fillId="43" borderId="10" applyNumberFormat="0" applyAlignment="0" applyProtection="0"/>
    <xf numFmtId="0" fontId="50" fillId="18" borderId="10" applyNumberFormat="0" applyAlignment="0" applyProtection="0"/>
    <xf numFmtId="0" fontId="28" fillId="16" borderId="0" applyNumberFormat="0" applyBorder="0" applyAlignment="0" applyProtection="0"/>
    <xf numFmtId="0" fontId="28" fillId="22" borderId="0" applyNumberFormat="0" applyBorder="0" applyAlignment="0" applyProtection="0"/>
    <xf numFmtId="0" fontId="28" fillId="27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38" borderId="0" applyNumberFormat="0" applyBorder="0" applyAlignment="0" applyProtection="0"/>
    <xf numFmtId="0" fontId="0" fillId="50" borderId="13" applyNumberFormat="0" applyFont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48" fillId="48" borderId="5" applyProtection="0">
      <alignment vertical="center"/>
    </xf>
    <xf numFmtId="4" fontId="48" fillId="48" borderId="5" applyProtection="0">
      <alignment vertical="center"/>
    </xf>
    <xf numFmtId="4" fontId="51" fillId="48" borderId="5" applyProtection="0">
      <alignment vertical="center"/>
    </xf>
    <xf numFmtId="4" fontId="48" fillId="48" borderId="5" applyProtection="0">
      <alignment horizontal="left" vertical="center"/>
    </xf>
    <xf numFmtId="4" fontId="48" fillId="48" borderId="5" applyProtection="0">
      <alignment horizontal="left" vertical="center"/>
    </xf>
    <xf numFmtId="0" fontId="52" fillId="48" borderId="14" applyNumberFormat="0" applyProtection="0">
      <alignment horizontal="left" vertical="top"/>
    </xf>
    <xf numFmtId="4" fontId="48" fillId="37" borderId="5" applyProtection="0">
      <alignment horizontal="left" vertical="center"/>
    </xf>
    <xf numFmtId="4" fontId="48" fillId="37" borderId="5" applyProtection="0">
      <alignment horizontal="left" vertical="center"/>
    </xf>
    <xf numFmtId="4" fontId="48" fillId="25" borderId="5" applyProtection="0">
      <alignment horizontal="right" vertical="center"/>
    </xf>
    <xf numFmtId="4" fontId="48" fillId="25" borderId="5" applyProtection="0">
      <alignment horizontal="right" vertical="center"/>
    </xf>
    <xf numFmtId="4" fontId="48" fillId="51" borderId="5" applyProtection="0">
      <alignment horizontal="right" vertical="center"/>
    </xf>
    <xf numFmtId="4" fontId="48" fillId="51" borderId="5" applyProtection="0">
      <alignment horizontal="right" vertical="center"/>
    </xf>
    <xf numFmtId="4" fontId="48" fillId="26" borderId="15" applyProtection="0">
      <alignment horizontal="right" vertical="center"/>
    </xf>
    <xf numFmtId="4" fontId="48" fillId="26" borderId="15" applyProtection="0">
      <alignment horizontal="right" vertical="center"/>
    </xf>
    <xf numFmtId="4" fontId="48" fillId="40" borderId="5" applyProtection="0">
      <alignment horizontal="right" vertical="center"/>
    </xf>
    <xf numFmtId="4" fontId="48" fillId="40" borderId="5" applyProtection="0">
      <alignment horizontal="right" vertical="center"/>
    </xf>
    <xf numFmtId="4" fontId="48" fillId="52" borderId="5" applyProtection="0">
      <alignment horizontal="right" vertical="center"/>
    </xf>
    <xf numFmtId="4" fontId="48" fillId="52" borderId="5" applyProtection="0">
      <alignment horizontal="right" vertical="center"/>
    </xf>
    <xf numFmtId="4" fontId="48" fillId="41" borderId="5" applyProtection="0">
      <alignment horizontal="right" vertical="center"/>
    </xf>
    <xf numFmtId="4" fontId="48" fillId="41" borderId="5" applyProtection="0">
      <alignment horizontal="right" vertical="center"/>
    </xf>
    <xf numFmtId="4" fontId="48" fillId="31" borderId="5" applyProtection="0">
      <alignment horizontal="right" vertical="center"/>
    </xf>
    <xf numFmtId="4" fontId="48" fillId="31" borderId="5" applyProtection="0">
      <alignment horizontal="right" vertical="center"/>
    </xf>
    <xf numFmtId="4" fontId="48" fillId="30" borderId="5" applyProtection="0">
      <alignment horizontal="right" vertical="center"/>
    </xf>
    <xf numFmtId="4" fontId="48" fillId="30" borderId="5" applyProtection="0">
      <alignment horizontal="right" vertical="center"/>
    </xf>
    <xf numFmtId="4" fontId="48" fillId="29" borderId="5" applyProtection="0">
      <alignment horizontal="right" vertical="center"/>
    </xf>
    <xf numFmtId="4" fontId="48" fillId="29" borderId="5" applyProtection="0">
      <alignment horizontal="right" vertical="center"/>
    </xf>
    <xf numFmtId="4" fontId="48" fillId="0" borderId="15" applyFill="0" applyProtection="0">
      <alignment horizontal="left" vertical="center"/>
    </xf>
    <xf numFmtId="4" fontId="48" fillId="0" borderId="15" applyFill="0" applyProtection="0">
      <alignment horizontal="left" vertical="center"/>
    </xf>
    <xf numFmtId="4" fontId="10" fillId="36" borderId="15" applyProtection="0">
      <alignment horizontal="left" vertical="center"/>
    </xf>
    <xf numFmtId="4" fontId="10" fillId="36" borderId="15" applyProtection="0">
      <alignment horizontal="left" vertical="center"/>
    </xf>
    <xf numFmtId="4" fontId="10" fillId="36" borderId="15" applyProtection="0">
      <alignment horizontal="left" vertical="center" indent="1"/>
    </xf>
    <xf numFmtId="4" fontId="10" fillId="36" borderId="15" applyProtection="0">
      <alignment horizontal="left" vertical="center" indent="1"/>
    </xf>
    <xf numFmtId="4" fontId="10" fillId="36" borderId="15" applyProtection="0">
      <alignment horizontal="left" vertical="center" indent="1"/>
    </xf>
    <xf numFmtId="4" fontId="10" fillId="36" borderId="15" applyProtection="0">
      <alignment horizontal="left" vertical="center" indent="1"/>
    </xf>
    <xf numFmtId="4" fontId="10" fillId="36" borderId="15" applyProtection="0">
      <alignment horizontal="left" vertical="center"/>
    </xf>
    <xf numFmtId="4" fontId="10" fillId="36" borderId="15" applyProtection="0">
      <alignment horizontal="left" vertical="center"/>
    </xf>
    <xf numFmtId="4" fontId="10" fillId="36" borderId="15" applyProtection="0">
      <alignment horizontal="left" vertical="center" indent="1"/>
    </xf>
    <xf numFmtId="4" fontId="10" fillId="36" borderId="15" applyProtection="0">
      <alignment horizontal="left" vertical="center" indent="1"/>
    </xf>
    <xf numFmtId="4" fontId="10" fillId="36" borderId="15" applyProtection="0">
      <alignment horizontal="left" vertical="center" indent="1"/>
    </xf>
    <xf numFmtId="4" fontId="10" fillId="36" borderId="15" applyProtection="0">
      <alignment horizontal="left" vertical="center" indent="1"/>
    </xf>
    <xf numFmtId="4" fontId="48" fillId="24" borderId="5" applyProtection="0">
      <alignment horizontal="right" vertical="center"/>
    </xf>
    <xf numFmtId="4" fontId="48" fillId="24" borderId="5" applyProtection="0">
      <alignment horizontal="right" vertical="center"/>
    </xf>
    <xf numFmtId="4" fontId="48" fillId="35" borderId="15" applyProtection="0">
      <alignment horizontal="left" vertical="center"/>
    </xf>
    <xf numFmtId="4" fontId="48" fillId="35" borderId="15" applyProtection="0">
      <alignment horizontal="left" vertical="center"/>
    </xf>
    <xf numFmtId="4" fontId="48" fillId="24" borderId="15" applyProtection="0">
      <alignment horizontal="left" vertical="center"/>
    </xf>
    <xf numFmtId="4" fontId="48" fillId="24" borderId="15" applyProtection="0">
      <alignment horizontal="left" vertical="center"/>
    </xf>
    <xf numFmtId="0" fontId="48" fillId="18" borderId="5" applyNumberFormat="0" applyProtection="0">
      <alignment horizontal="left" vertical="center"/>
    </xf>
    <xf numFmtId="0" fontId="48" fillId="18" borderId="5" applyNumberFormat="0" applyProtection="0">
      <alignment horizontal="left" vertical="center"/>
    </xf>
    <xf numFmtId="0" fontId="48" fillId="36" borderId="14" applyNumberFormat="0" applyProtection="0">
      <alignment horizontal="left" vertical="top"/>
    </xf>
    <xf numFmtId="0" fontId="48" fillId="36" borderId="14" applyNumberFormat="0" applyProtection="0">
      <alignment horizontal="left" vertical="top"/>
    </xf>
    <xf numFmtId="0" fontId="48" fillId="36" borderId="14" applyNumberFormat="0" applyProtection="0">
      <alignment horizontal="left" vertical="top"/>
    </xf>
    <xf numFmtId="0" fontId="48" fillId="53" borderId="5" applyNumberFormat="0" applyProtection="0">
      <alignment horizontal="left" vertical="center"/>
    </xf>
    <xf numFmtId="0" fontId="48" fillId="53" borderId="5" applyNumberFormat="0" applyProtection="0">
      <alignment horizontal="left" vertical="center"/>
    </xf>
    <xf numFmtId="0" fontId="48" fillId="24" borderId="14" applyNumberFormat="0" applyProtection="0">
      <alignment horizontal="left" vertical="top"/>
    </xf>
    <xf numFmtId="0" fontId="48" fillId="24" borderId="14" applyNumberFormat="0" applyProtection="0">
      <alignment horizontal="left" vertical="top"/>
    </xf>
    <xf numFmtId="0" fontId="48" fillId="24" borderId="14" applyNumberFormat="0" applyProtection="0">
      <alignment horizontal="left" vertical="top"/>
    </xf>
    <xf numFmtId="0" fontId="48" fillId="54" borderId="5" applyNumberFormat="0" applyProtection="0">
      <alignment horizontal="left" vertical="center"/>
    </xf>
    <xf numFmtId="0" fontId="48" fillId="54" borderId="5" applyNumberFormat="0" applyProtection="0">
      <alignment horizontal="left" vertical="center"/>
    </xf>
    <xf numFmtId="0" fontId="48" fillId="54" borderId="14" applyNumberFormat="0" applyProtection="0">
      <alignment horizontal="left" vertical="top"/>
    </xf>
    <xf numFmtId="0" fontId="48" fillId="54" borderId="14" applyNumberFormat="0" applyProtection="0">
      <alignment horizontal="left" vertical="top"/>
    </xf>
    <xf numFmtId="0" fontId="48" fillId="54" borderId="14" applyNumberFormat="0" applyProtection="0">
      <alignment horizontal="left" vertical="top"/>
    </xf>
    <xf numFmtId="0" fontId="48" fillId="35" borderId="5" applyNumberFormat="0" applyProtection="0">
      <alignment horizontal="left" vertical="center"/>
    </xf>
    <xf numFmtId="0" fontId="48" fillId="35" borderId="5" applyNumberFormat="0" applyProtection="0">
      <alignment horizontal="left" vertical="center"/>
    </xf>
    <xf numFmtId="0" fontId="48" fillId="35" borderId="14" applyNumberFormat="0" applyProtection="0">
      <alignment horizontal="left" vertical="top"/>
    </xf>
    <xf numFmtId="0" fontId="48" fillId="35" borderId="14" applyNumberFormat="0" applyProtection="0">
      <alignment horizontal="left" vertical="top"/>
    </xf>
    <xf numFmtId="0" fontId="48" fillId="35" borderId="14" applyNumberFormat="0" applyProtection="0">
      <alignment horizontal="left" vertical="top"/>
    </xf>
    <xf numFmtId="0" fontId="48" fillId="55" borderId="16" applyNumberFormat="0">
      <alignment/>
      <protection locked="0"/>
    </xf>
    <xf numFmtId="0" fontId="48" fillId="55" borderId="16" applyNumberFormat="0">
      <alignment/>
      <protection locked="0"/>
    </xf>
    <xf numFmtId="0" fontId="48" fillId="55" borderId="16" applyNumberFormat="0">
      <alignment/>
      <protection locked="0"/>
    </xf>
    <xf numFmtId="0" fontId="52" fillId="36" borderId="0" applyNumberFormat="0" applyBorder="0" applyProtection="0">
      <alignment/>
    </xf>
    <xf numFmtId="4" fontId="48" fillId="39" borderId="14" applyProtection="0">
      <alignment vertical="center"/>
    </xf>
    <xf numFmtId="4" fontId="51" fillId="39" borderId="15" applyProtection="0">
      <alignment vertical="center"/>
    </xf>
    <xf numFmtId="4" fontId="48" fillId="18" borderId="14" applyProtection="0">
      <alignment horizontal="left" vertical="center"/>
    </xf>
    <xf numFmtId="0" fontId="48" fillId="39" borderId="14" applyNumberFormat="0" applyProtection="0">
      <alignment horizontal="left" vertical="top"/>
    </xf>
    <xf numFmtId="4" fontId="48" fillId="0" borderId="5" applyProtection="0">
      <alignment horizontal="right" vertical="center"/>
    </xf>
    <xf numFmtId="4" fontId="48" fillId="0" borderId="5" applyProtection="0">
      <alignment horizontal="right" vertical="center"/>
    </xf>
    <xf numFmtId="4" fontId="51" fillId="55" borderId="5" applyProtection="0">
      <alignment horizontal="right" vertical="center"/>
    </xf>
    <xf numFmtId="4" fontId="48" fillId="37" borderId="5" applyProtection="0">
      <alignment horizontal="left" vertical="center"/>
    </xf>
    <xf numFmtId="4" fontId="48" fillId="37" borderId="5" applyProtection="0">
      <alignment horizontal="left" vertical="center"/>
    </xf>
    <xf numFmtId="0" fontId="48" fillId="24" borderId="14" applyNumberFormat="0" applyProtection="0">
      <alignment horizontal="left" vertical="top"/>
    </xf>
    <xf numFmtId="4" fontId="53" fillId="43" borderId="15" applyProtection="0">
      <alignment horizontal="left" vertical="center"/>
    </xf>
    <xf numFmtId="0" fontId="48" fillId="56" borderId="15" applyNumberFormat="0" applyProtection="0">
      <alignment/>
    </xf>
    <xf numFmtId="0" fontId="48" fillId="56" borderId="15" applyNumberFormat="0" applyProtection="0">
      <alignment/>
    </xf>
    <xf numFmtId="4" fontId="54" fillId="55" borderId="5" applyProtection="0">
      <alignment horizontal="right" vertical="center"/>
    </xf>
    <xf numFmtId="0" fontId="55" fillId="0" borderId="0" applyNumberFormat="0" applyFill="0" applyBorder="0" applyAlignment="0" applyProtection="0"/>
    <xf numFmtId="0" fontId="31" fillId="42" borderId="4" applyNumberFormat="0" applyAlignment="0" applyProtection="0"/>
    <xf numFmtId="0" fontId="9" fillId="0" borderId="0">
      <alignment/>
      <protection/>
    </xf>
    <xf numFmtId="0" fontId="56" fillId="0" borderId="15" applyNumberFormat="0" applyProtection="0">
      <alignment/>
    </xf>
    <xf numFmtId="0" fontId="56" fillId="0" borderId="15" applyNumberFormat="0" applyProtection="0">
      <alignment/>
    </xf>
    <xf numFmtId="0" fontId="56" fillId="0" borderId="15" applyNumberFormat="0" applyProtection="0">
      <alignment/>
    </xf>
    <xf numFmtId="0" fontId="34" fillId="0" borderId="17" applyNumberFormat="0" applyFill="0" applyAlignment="0" applyProtection="0"/>
    <xf numFmtId="0" fontId="46" fillId="0" borderId="11" applyNumberFormat="0" applyFill="0" applyAlignment="0" applyProtection="0"/>
    <xf numFmtId="49" fontId="57" fillId="18" borderId="0" applyBorder="0" applyProtection="0">
      <alignment vertical="top" wrapText="1"/>
    </xf>
    <xf numFmtId="0" fontId="33" fillId="44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17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8" fillId="28" borderId="0" applyNumberFormat="0" applyBorder="0" applyProtection="0">
      <alignment/>
    </xf>
  </cellStyleXfs>
  <cellXfs count="812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/>
    </xf>
    <xf numFmtId="0" fontId="1" fillId="0" borderId="31" xfId="0" applyFont="1" applyFill="1" applyBorder="1" applyAlignment="1">
      <alignment horizontal="left" vertical="center"/>
    </xf>
    <xf numFmtId="0" fontId="1" fillId="0" borderId="32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right" vertical="center" wrapText="1"/>
    </xf>
    <xf numFmtId="49" fontId="1" fillId="0" borderId="21" xfId="0" applyNumberFormat="1" applyFont="1" applyFill="1" applyBorder="1" applyAlignment="1">
      <alignment horizontal="right" vertical="center" wrapText="1"/>
    </xf>
    <xf numFmtId="49" fontId="1" fillId="0" borderId="20" xfId="0" applyNumberFormat="1" applyFont="1" applyFill="1" applyBorder="1" applyAlignment="1">
      <alignment horizontal="right" vertical="center" wrapText="1"/>
    </xf>
    <xf numFmtId="49" fontId="1" fillId="0" borderId="20" xfId="0" applyNumberFormat="1" applyFont="1" applyFill="1" applyBorder="1" applyAlignment="1" quotePrefix="1">
      <alignment horizontal="right" vertical="center" wrapText="1"/>
    </xf>
    <xf numFmtId="49" fontId="1" fillId="0" borderId="20" xfId="0" applyNumberFormat="1" applyFont="1" applyFill="1" applyBorder="1" applyAlignment="1">
      <alignment horizontal="right" vertical="center"/>
    </xf>
    <xf numFmtId="49" fontId="1" fillId="0" borderId="26" xfId="0" applyNumberFormat="1" applyFont="1" applyFill="1" applyBorder="1" applyAlignment="1">
      <alignment horizontal="right" vertical="center" wrapText="1"/>
    </xf>
    <xf numFmtId="49" fontId="1" fillId="0" borderId="25" xfId="0" applyNumberFormat="1" applyFont="1" applyFill="1" applyBorder="1" applyAlignment="1" quotePrefix="1">
      <alignment horizontal="right" vertical="center" wrapText="1"/>
    </xf>
    <xf numFmtId="0" fontId="0" fillId="57" borderId="0" xfId="990" applyFill="1">
      <alignment/>
      <protection/>
    </xf>
    <xf numFmtId="0" fontId="0" fillId="0" borderId="0" xfId="990">
      <alignment/>
      <protection/>
    </xf>
    <xf numFmtId="0" fontId="0" fillId="57" borderId="0" xfId="990" applyFill="1" applyAlignment="1">
      <alignment/>
      <protection/>
    </xf>
    <xf numFmtId="0" fontId="1" fillId="57" borderId="0" xfId="990" applyFont="1" applyFill="1" applyAlignment="1">
      <alignment horizontal="right"/>
      <protection/>
    </xf>
    <xf numFmtId="0" fontId="0" fillId="57" borderId="0" xfId="990" applyFill="1" applyAlignment="1">
      <alignment horizontal="right"/>
      <protection/>
    </xf>
    <xf numFmtId="0" fontId="63" fillId="0" borderId="0" xfId="990" applyFont="1" applyAlignment="1">
      <alignment/>
      <protection/>
    </xf>
    <xf numFmtId="0" fontId="65" fillId="0" borderId="0" xfId="990" applyFont="1" applyAlignment="1">
      <alignment/>
      <protection/>
    </xf>
    <xf numFmtId="0" fontId="66" fillId="0" borderId="0" xfId="990" applyFont="1" applyAlignment="1">
      <alignment wrapText="1"/>
      <protection/>
    </xf>
    <xf numFmtId="0" fontId="8" fillId="0" borderId="0" xfId="290" applyAlignment="1" applyProtection="1">
      <alignment/>
      <protection/>
    </xf>
    <xf numFmtId="0" fontId="67" fillId="57" borderId="0" xfId="990" applyFont="1" applyFill="1" applyAlignment="1">
      <alignment horizontal="center"/>
      <protection/>
    </xf>
    <xf numFmtId="0" fontId="0" fillId="57" borderId="0" xfId="990" applyFill="1" applyBorder="1" applyAlignment="1">
      <alignment horizontal="left"/>
      <protection/>
    </xf>
    <xf numFmtId="0" fontId="3" fillId="57" borderId="0" xfId="990" applyFont="1" applyFill="1" applyBorder="1">
      <alignment/>
      <protection/>
    </xf>
    <xf numFmtId="0" fontId="0" fillId="57" borderId="0" xfId="990" applyFill="1" applyBorder="1">
      <alignment/>
      <protection/>
    </xf>
    <xf numFmtId="0" fontId="62" fillId="0" borderId="20" xfId="990" applyFont="1" applyBorder="1" applyAlignment="1">
      <alignment horizontal="center" vertical="center" wrapText="1"/>
      <protection/>
    </xf>
    <xf numFmtId="0" fontId="68" fillId="0" borderId="20" xfId="990" applyFont="1" applyFill="1" applyBorder="1" applyAlignment="1">
      <alignment horizontal="center" vertical="center" wrapText="1"/>
      <protection/>
    </xf>
    <xf numFmtId="0" fontId="1" fillId="0" borderId="20" xfId="990" applyFont="1" applyBorder="1" applyAlignment="1">
      <alignment horizontal="center" wrapText="1"/>
      <protection/>
    </xf>
    <xf numFmtId="0" fontId="1" fillId="0" borderId="20" xfId="990" applyFont="1" applyBorder="1" applyAlignment="1">
      <alignment horizontal="center" vertical="top" wrapText="1"/>
      <protection/>
    </xf>
    <xf numFmtId="0" fontId="69" fillId="0" borderId="20" xfId="990" applyFont="1" applyBorder="1" applyAlignment="1">
      <alignment horizontal="center" wrapText="1"/>
      <protection/>
    </xf>
    <xf numFmtId="0" fontId="1" fillId="0" borderId="20" xfId="990" applyFont="1" applyBorder="1" applyAlignment="1">
      <alignment horizontal="center"/>
      <protection/>
    </xf>
    <xf numFmtId="0" fontId="1" fillId="0" borderId="20" xfId="990" applyFont="1" applyBorder="1" applyAlignment="1">
      <alignment horizontal="center" vertical="top"/>
      <protection/>
    </xf>
    <xf numFmtId="0" fontId="62" fillId="0" borderId="20" xfId="990" applyFont="1" applyBorder="1" applyAlignment="1">
      <alignment vertical="top" wrapText="1"/>
      <protection/>
    </xf>
    <xf numFmtId="0" fontId="1" fillId="0" borderId="20" xfId="990" applyFont="1" applyBorder="1" applyAlignment="1">
      <alignment horizontal="center" vertical="center" wrapText="1"/>
      <protection/>
    </xf>
    <xf numFmtId="0" fontId="1" fillId="0" borderId="20" xfId="990" applyFont="1" applyFill="1" applyBorder="1" applyAlignment="1">
      <alignment vertical="center" wrapText="1"/>
      <protection/>
    </xf>
    <xf numFmtId="0" fontId="62" fillId="0" borderId="20" xfId="990" applyFont="1" applyFill="1" applyBorder="1" applyAlignment="1">
      <alignment vertical="center" wrapText="1"/>
      <protection/>
    </xf>
    <xf numFmtId="0" fontId="1" fillId="0" borderId="20" xfId="990" applyFont="1" applyBorder="1" applyAlignment="1">
      <alignment vertical="center" wrapText="1"/>
      <protection/>
    </xf>
    <xf numFmtId="0" fontId="62" fillId="0" borderId="20" xfId="990" applyFont="1" applyBorder="1" applyAlignment="1">
      <alignment vertical="center" wrapText="1"/>
      <protection/>
    </xf>
    <xf numFmtId="0" fontId="1" fillId="57" borderId="0" xfId="990" applyFont="1" applyFill="1" applyAlignment="1">
      <alignment horizontal="center" vertical="top" wrapText="1"/>
      <protection/>
    </xf>
    <xf numFmtId="0" fontId="1" fillId="57" borderId="0" xfId="990" applyFont="1" applyFill="1" applyAlignment="1">
      <alignment wrapText="1"/>
      <protection/>
    </xf>
    <xf numFmtId="0" fontId="1" fillId="57" borderId="0" xfId="990" applyFont="1" applyFill="1" applyAlignment="1">
      <alignment horizontal="center" vertical="top"/>
      <protection/>
    </xf>
    <xf numFmtId="0" fontId="1" fillId="0" borderId="0" xfId="990" applyFont="1" applyFill="1" applyBorder="1" applyAlignment="1">
      <alignment wrapText="1"/>
      <protection/>
    </xf>
    <xf numFmtId="0" fontId="0" fillId="0" borderId="0" xfId="989" applyAlignment="1">
      <alignment vertical="center"/>
      <protection/>
    </xf>
    <xf numFmtId="0" fontId="62" fillId="0" borderId="0" xfId="989" applyFont="1" applyAlignment="1">
      <alignment vertical="center"/>
      <protection/>
    </xf>
    <xf numFmtId="0" fontId="71" fillId="0" borderId="0" xfId="989" applyFont="1" applyAlignment="1">
      <alignment horizontal="left" vertical="center"/>
      <protection/>
    </xf>
    <xf numFmtId="0" fontId="75" fillId="0" borderId="0" xfId="989" applyFont="1" applyAlignment="1">
      <alignment vertical="center"/>
      <protection/>
    </xf>
    <xf numFmtId="0" fontId="0" fillId="0" borderId="0" xfId="989" applyAlignment="1">
      <alignment vertical="center" wrapText="1"/>
      <protection/>
    </xf>
    <xf numFmtId="0" fontId="1" fillId="57" borderId="0" xfId="991" applyFont="1" applyFill="1" applyBorder="1" applyAlignment="1">
      <alignment vertical="center"/>
      <protection/>
    </xf>
    <xf numFmtId="0" fontId="1" fillId="57" borderId="0" xfId="991" applyFont="1" applyFill="1" applyBorder="1" applyAlignment="1">
      <alignment vertical="center" wrapText="1"/>
      <protection/>
    </xf>
    <xf numFmtId="0" fontId="1" fillId="57" borderId="0" xfId="991" applyFont="1" applyFill="1" applyAlignment="1">
      <alignment vertical="center"/>
      <protection/>
    </xf>
    <xf numFmtId="0" fontId="62" fillId="57" borderId="0" xfId="991" applyFont="1" applyFill="1" applyBorder="1" applyAlignment="1">
      <alignment vertical="center"/>
      <protection/>
    </xf>
    <xf numFmtId="0" fontId="1" fillId="57" borderId="0" xfId="991" applyFont="1" applyFill="1" applyAlignment="1">
      <alignment vertical="center" wrapText="1"/>
      <protection/>
    </xf>
    <xf numFmtId="0" fontId="6" fillId="0" borderId="0" xfId="991" applyFont="1" applyAlignment="1">
      <alignment vertical="center"/>
      <protection/>
    </xf>
    <xf numFmtId="0" fontId="62" fillId="57" borderId="0" xfId="991" applyFont="1" applyFill="1" applyAlignment="1">
      <alignment horizontal="center" vertical="center" wrapText="1"/>
      <protection/>
    </xf>
    <xf numFmtId="0" fontId="1" fillId="57" borderId="0" xfId="991" applyFont="1" applyFill="1" applyAlignment="1">
      <alignment horizontal="center" vertical="center" wrapText="1"/>
      <protection/>
    </xf>
    <xf numFmtId="0" fontId="1" fillId="0" borderId="0" xfId="991" applyFont="1" applyFill="1" applyAlignment="1">
      <alignment horizontal="center" vertical="top" wrapText="1"/>
      <protection/>
    </xf>
    <xf numFmtId="0" fontId="62" fillId="57" borderId="20" xfId="991" applyFont="1" applyFill="1" applyBorder="1" applyAlignment="1">
      <alignment horizontal="center" vertical="center" wrapText="1"/>
      <protection/>
    </xf>
    <xf numFmtId="0" fontId="62" fillId="57" borderId="22" xfId="991" applyFont="1" applyFill="1" applyBorder="1" applyAlignment="1">
      <alignment horizontal="center" vertical="center" wrapText="1"/>
      <protection/>
    </xf>
    <xf numFmtId="0" fontId="62" fillId="0" borderId="20" xfId="991" applyFont="1" applyFill="1" applyBorder="1" applyAlignment="1">
      <alignment horizontal="center" vertical="center" wrapText="1"/>
      <protection/>
    </xf>
    <xf numFmtId="49" fontId="62" fillId="57" borderId="19" xfId="991" applyNumberFormat="1" applyFont="1" applyFill="1" applyBorder="1" applyAlignment="1">
      <alignment horizontal="center" vertical="center" wrapText="1"/>
      <protection/>
    </xf>
    <xf numFmtId="0" fontId="62" fillId="57" borderId="20" xfId="991" applyFont="1" applyFill="1" applyBorder="1" applyAlignment="1">
      <alignment horizontal="center" vertical="center"/>
      <protection/>
    </xf>
    <xf numFmtId="0" fontId="0" fillId="0" borderId="25" xfId="991" applyFont="1" applyBorder="1" applyAlignment="1">
      <alignment horizontal="left" vertical="center" wrapText="1"/>
      <protection/>
    </xf>
    <xf numFmtId="0" fontId="1" fillId="57" borderId="19" xfId="991" applyFont="1" applyFill="1" applyBorder="1" applyAlignment="1">
      <alignment horizontal="left" vertical="center" wrapText="1"/>
      <protection/>
    </xf>
    <xf numFmtId="0" fontId="1" fillId="57" borderId="20" xfId="991" applyFont="1" applyFill="1" applyBorder="1" applyAlignment="1">
      <alignment horizontal="center" vertical="center" wrapText="1"/>
      <protection/>
    </xf>
    <xf numFmtId="0" fontId="1" fillId="0" borderId="0" xfId="991" applyFont="1">
      <alignment/>
      <protection/>
    </xf>
    <xf numFmtId="0" fontId="71" fillId="0" borderId="0" xfId="991" applyFont="1">
      <alignment/>
      <protection/>
    </xf>
    <xf numFmtId="0" fontId="4" fillId="57" borderId="23" xfId="991" applyFont="1" applyFill="1" applyBorder="1" applyAlignment="1">
      <alignment horizontal="left" vertical="center"/>
      <protection/>
    </xf>
    <xf numFmtId="0" fontId="4" fillId="57" borderId="23" xfId="991" applyFont="1" applyFill="1" applyBorder="1" applyAlignment="1">
      <alignment horizontal="left" vertical="center" wrapText="1"/>
      <protection/>
    </xf>
    <xf numFmtId="0" fontId="1" fillId="57" borderId="21" xfId="991" applyFont="1" applyFill="1" applyBorder="1" applyAlignment="1">
      <alignment horizontal="left" vertical="center" wrapText="1"/>
      <protection/>
    </xf>
    <xf numFmtId="0" fontId="1" fillId="0" borderId="19" xfId="991" applyFont="1" applyFill="1" applyBorder="1" applyAlignment="1">
      <alignment horizontal="center" vertical="center" wrapText="1"/>
      <protection/>
    </xf>
    <xf numFmtId="0" fontId="1" fillId="0" borderId="19" xfId="991" applyFont="1" applyFill="1" applyBorder="1" applyAlignment="1">
      <alignment horizontal="left" vertical="center"/>
      <protection/>
    </xf>
    <xf numFmtId="0" fontId="1" fillId="0" borderId="21" xfId="991" applyFont="1" applyFill="1" applyBorder="1" applyAlignment="1">
      <alignment horizontal="left" vertical="center"/>
      <protection/>
    </xf>
    <xf numFmtId="0" fontId="1" fillId="0" borderId="25" xfId="991" applyFont="1" applyFill="1" applyBorder="1" applyAlignment="1">
      <alignment horizontal="left" vertical="center"/>
      <protection/>
    </xf>
    <xf numFmtId="0" fontId="1" fillId="0" borderId="25" xfId="991" applyFont="1" applyFill="1" applyBorder="1" applyAlignment="1">
      <alignment horizontal="left" vertical="center" wrapText="1"/>
      <protection/>
    </xf>
    <xf numFmtId="16" fontId="1" fillId="0" borderId="21" xfId="991" applyNumberFormat="1" applyFont="1" applyFill="1" applyBorder="1" applyAlignment="1">
      <alignment horizontal="left" vertical="center" wrapText="1"/>
      <protection/>
    </xf>
    <xf numFmtId="0" fontId="1" fillId="0" borderId="21" xfId="991" applyFont="1" applyFill="1" applyBorder="1" applyAlignment="1">
      <alignment horizontal="left" vertical="center" wrapText="1"/>
      <protection/>
    </xf>
    <xf numFmtId="16" fontId="1" fillId="0" borderId="20" xfId="991" applyNumberFormat="1" applyFont="1" applyFill="1" applyBorder="1" applyAlignment="1">
      <alignment horizontal="left" vertical="center" wrapText="1"/>
      <protection/>
    </xf>
    <xf numFmtId="0" fontId="1" fillId="0" borderId="19" xfId="991" applyFont="1" applyFill="1" applyBorder="1" applyAlignment="1">
      <alignment vertical="center"/>
      <protection/>
    </xf>
    <xf numFmtId="0" fontId="1" fillId="0" borderId="25" xfId="991" applyFont="1" applyFill="1" applyBorder="1" applyAlignment="1">
      <alignment vertical="center"/>
      <protection/>
    </xf>
    <xf numFmtId="0" fontId="1" fillId="0" borderId="20" xfId="991" applyFont="1" applyFill="1" applyBorder="1" applyAlignment="1">
      <alignment horizontal="left" vertical="center" wrapText="1"/>
      <protection/>
    </xf>
    <xf numFmtId="0" fontId="1" fillId="57" borderId="19" xfId="991" applyFont="1" applyFill="1" applyBorder="1" applyAlignment="1">
      <alignment horizontal="center" vertical="center" wrapText="1"/>
      <protection/>
    </xf>
    <xf numFmtId="0" fontId="1" fillId="57" borderId="19" xfId="991" applyFont="1" applyFill="1" applyBorder="1" applyAlignment="1">
      <alignment horizontal="left" vertical="center"/>
      <protection/>
    </xf>
    <xf numFmtId="0" fontId="1" fillId="0" borderId="21" xfId="991" applyFont="1" applyFill="1" applyBorder="1" applyAlignment="1">
      <alignment vertical="center"/>
      <protection/>
    </xf>
    <xf numFmtId="0" fontId="1" fillId="57" borderId="20" xfId="991" applyFont="1" applyFill="1" applyBorder="1" applyAlignment="1">
      <alignment horizontal="left" vertical="center" wrapText="1"/>
      <protection/>
    </xf>
    <xf numFmtId="0" fontId="1" fillId="0" borderId="19" xfId="991" applyFont="1" applyFill="1" applyBorder="1" applyAlignment="1">
      <alignment horizontal="center" vertical="center"/>
      <protection/>
    </xf>
    <xf numFmtId="0" fontId="1" fillId="0" borderId="21" xfId="991" applyFont="1" applyFill="1" applyBorder="1" applyAlignment="1">
      <alignment/>
      <protection/>
    </xf>
    <xf numFmtId="0" fontId="62" fillId="0" borderId="21" xfId="991" applyFont="1" applyFill="1" applyBorder="1" applyAlignment="1">
      <alignment/>
      <protection/>
    </xf>
    <xf numFmtId="0" fontId="62" fillId="0" borderId="25" xfId="991" applyFont="1" applyFill="1" applyBorder="1" applyAlignment="1">
      <alignment horizontal="left" vertical="center"/>
      <protection/>
    </xf>
    <xf numFmtId="0" fontId="1" fillId="0" borderId="21" xfId="991" applyFont="1" applyBorder="1">
      <alignment/>
      <protection/>
    </xf>
    <xf numFmtId="0" fontId="1" fillId="57" borderId="25" xfId="991" applyFont="1" applyFill="1" applyBorder="1" applyAlignment="1">
      <alignment horizontal="left" vertical="center" wrapText="1"/>
      <protection/>
    </xf>
    <xf numFmtId="0" fontId="62" fillId="0" borderId="21" xfId="991" applyFont="1" applyBorder="1">
      <alignment/>
      <protection/>
    </xf>
    <xf numFmtId="0" fontId="62" fillId="57" borderId="25" xfId="991" applyFont="1" applyFill="1" applyBorder="1" applyAlignment="1">
      <alignment horizontal="left" vertical="center" wrapText="1"/>
      <protection/>
    </xf>
    <xf numFmtId="0" fontId="1" fillId="57" borderId="28" xfId="991" applyFont="1" applyFill="1" applyBorder="1" applyAlignment="1">
      <alignment horizontal="left" vertical="center"/>
      <protection/>
    </xf>
    <xf numFmtId="0" fontId="1" fillId="57" borderId="29" xfId="991" applyFont="1" applyFill="1" applyBorder="1" applyAlignment="1">
      <alignment horizontal="left" vertical="center"/>
      <protection/>
    </xf>
    <xf numFmtId="0" fontId="1" fillId="57" borderId="29" xfId="991" applyFont="1" applyFill="1" applyBorder="1" applyAlignment="1">
      <alignment horizontal="left" vertical="center" wrapText="1"/>
      <protection/>
    </xf>
    <xf numFmtId="0" fontId="1" fillId="57" borderId="25" xfId="991" applyFont="1" applyFill="1" applyBorder="1" applyAlignment="1">
      <alignment horizontal="left" vertical="center"/>
      <protection/>
    </xf>
    <xf numFmtId="16" fontId="1" fillId="57" borderId="20" xfId="991" applyNumberFormat="1" applyFont="1" applyFill="1" applyBorder="1" applyAlignment="1">
      <alignment horizontal="left" vertical="center" wrapText="1"/>
      <protection/>
    </xf>
    <xf numFmtId="0" fontId="1" fillId="57" borderId="20" xfId="991" applyFont="1" applyFill="1" applyBorder="1" applyAlignment="1" quotePrefix="1">
      <alignment horizontal="left" vertical="center" wrapText="1"/>
      <protection/>
    </xf>
    <xf numFmtId="0" fontId="1" fillId="0" borderId="21" xfId="991" applyFont="1" applyBorder="1" applyAlignment="1">
      <alignment/>
      <protection/>
    </xf>
    <xf numFmtId="0" fontId="1" fillId="0" borderId="20" xfId="991" applyFont="1" applyFill="1" applyBorder="1" applyAlignment="1">
      <alignment horizontal="center" vertical="center" wrapText="1"/>
      <protection/>
    </xf>
    <xf numFmtId="0" fontId="1" fillId="0" borderId="28" xfId="991" applyFont="1" applyFill="1" applyBorder="1" applyAlignment="1">
      <alignment horizontal="left" vertical="center"/>
      <protection/>
    </xf>
    <xf numFmtId="0" fontId="1" fillId="0" borderId="29" xfId="991" applyFont="1" applyFill="1" applyBorder="1" applyAlignment="1">
      <alignment horizontal="left" vertical="center"/>
      <protection/>
    </xf>
    <xf numFmtId="0" fontId="1" fillId="0" borderId="29" xfId="991" applyFont="1" applyFill="1" applyBorder="1" applyAlignment="1">
      <alignment horizontal="left" vertical="center" wrapText="1"/>
      <protection/>
    </xf>
    <xf numFmtId="0" fontId="1" fillId="0" borderId="20" xfId="991" applyFont="1" applyFill="1" applyBorder="1" applyAlignment="1" quotePrefix="1">
      <alignment horizontal="left" vertical="center" wrapText="1"/>
      <protection/>
    </xf>
    <xf numFmtId="0" fontId="1" fillId="0" borderId="0" xfId="991" applyFont="1" applyFill="1" applyAlignment="1">
      <alignment vertical="center" wrapText="1"/>
      <protection/>
    </xf>
    <xf numFmtId="0" fontId="1" fillId="0" borderId="20" xfId="991" applyFont="1" applyFill="1" applyBorder="1" applyAlignment="1">
      <alignment horizontal="left" vertical="center"/>
      <protection/>
    </xf>
    <xf numFmtId="0" fontId="62" fillId="0" borderId="29" xfId="991" applyFont="1" applyFill="1" applyBorder="1" applyAlignment="1">
      <alignment horizontal="left" vertical="center"/>
      <protection/>
    </xf>
    <xf numFmtId="0" fontId="4" fillId="0" borderId="19" xfId="991" applyFont="1" applyFill="1" applyBorder="1" applyAlignment="1">
      <alignment horizontal="left" vertical="center"/>
      <protection/>
    </xf>
    <xf numFmtId="0" fontId="77" fillId="0" borderId="21" xfId="991" applyFont="1" applyFill="1" applyBorder="1" applyAlignment="1">
      <alignment horizontal="left" vertical="center"/>
      <protection/>
    </xf>
    <xf numFmtId="0" fontId="78" fillId="0" borderId="21" xfId="991" applyFont="1" applyFill="1" applyBorder="1" applyAlignment="1">
      <alignment horizontal="left" vertical="center"/>
      <protection/>
    </xf>
    <xf numFmtId="16" fontId="1" fillId="0" borderId="20" xfId="991" applyNumberFormat="1" applyFont="1" applyFill="1" applyBorder="1" applyAlignment="1" quotePrefix="1">
      <alignment horizontal="left" vertical="center" wrapText="1"/>
      <protection/>
    </xf>
    <xf numFmtId="0" fontId="1" fillId="0" borderId="19" xfId="991" applyFont="1" applyBorder="1">
      <alignment/>
      <protection/>
    </xf>
    <xf numFmtId="0" fontId="4" fillId="57" borderId="25" xfId="991" applyFont="1" applyFill="1" applyBorder="1" applyAlignment="1">
      <alignment horizontal="left" vertical="center"/>
      <protection/>
    </xf>
    <xf numFmtId="0" fontId="4" fillId="57" borderId="25" xfId="991" applyFont="1" applyFill="1" applyBorder="1" applyAlignment="1">
      <alignment horizontal="left" vertical="center" wrapText="1"/>
      <protection/>
    </xf>
    <xf numFmtId="0" fontId="62" fillId="0" borderId="25" xfId="991" applyFont="1" applyFill="1" applyBorder="1" applyAlignment="1">
      <alignment horizontal="left" vertical="center" wrapText="1"/>
      <protection/>
    </xf>
    <xf numFmtId="16" fontId="1" fillId="57" borderId="20" xfId="991" applyNumberFormat="1" applyFont="1" applyFill="1" applyBorder="1" applyAlignment="1" quotePrefix="1">
      <alignment horizontal="left" vertical="center" wrapText="1"/>
      <protection/>
    </xf>
    <xf numFmtId="0" fontId="4" fillId="57" borderId="20" xfId="991" applyFont="1" applyFill="1" applyBorder="1" applyAlignment="1">
      <alignment horizontal="center" vertical="center" wrapText="1"/>
      <protection/>
    </xf>
    <xf numFmtId="0" fontId="4" fillId="57" borderId="19" xfId="991" applyFont="1" applyFill="1" applyBorder="1" applyAlignment="1">
      <alignment horizontal="center" vertical="center" wrapText="1"/>
      <protection/>
    </xf>
    <xf numFmtId="0" fontId="62" fillId="57" borderId="0" xfId="991" applyFont="1" applyFill="1" applyBorder="1" applyAlignment="1">
      <alignment horizontal="left" vertical="center" wrapText="1"/>
      <protection/>
    </xf>
    <xf numFmtId="0" fontId="1" fillId="57" borderId="0" xfId="991" applyFont="1" applyFill="1" applyBorder="1" applyAlignment="1">
      <alignment horizontal="left" vertical="center" wrapText="1"/>
      <protection/>
    </xf>
    <xf numFmtId="0" fontId="0" fillId="0" borderId="0" xfId="991" applyFont="1" applyAlignment="1">
      <alignment/>
      <protection/>
    </xf>
    <xf numFmtId="0" fontId="0" fillId="0" borderId="33" xfId="991" applyFont="1" applyBorder="1" applyAlignment="1">
      <alignment/>
      <protection/>
    </xf>
    <xf numFmtId="0" fontId="0" fillId="0" borderId="0" xfId="991" applyFont="1" applyBorder="1" applyAlignment="1">
      <alignment/>
      <protection/>
    </xf>
    <xf numFmtId="0" fontId="1" fillId="57" borderId="0" xfId="991" applyFont="1" applyFill="1" applyAlignment="1">
      <alignment horizontal="center" vertical="top" wrapText="1"/>
      <protection/>
    </xf>
    <xf numFmtId="0" fontId="60" fillId="0" borderId="0" xfId="991" applyFont="1" applyFill="1" applyAlignment="1">
      <alignment horizontal="left" vertical="center"/>
      <protection/>
    </xf>
    <xf numFmtId="0" fontId="0" fillId="0" borderId="0" xfId="991" applyFont="1" applyFill="1" applyAlignment="1">
      <alignment/>
      <protection/>
    </xf>
    <xf numFmtId="0" fontId="61" fillId="0" borderId="0" xfId="991" applyFont="1" applyFill="1" applyAlignment="1">
      <alignment/>
      <protection/>
    </xf>
    <xf numFmtId="0" fontId="0" fillId="0" borderId="33" xfId="991" applyFont="1" applyFill="1" applyBorder="1" applyAlignment="1">
      <alignment/>
      <protection/>
    </xf>
    <xf numFmtId="0" fontId="0" fillId="0" borderId="0" xfId="991" applyFont="1" applyFill="1" applyBorder="1" applyAlignment="1">
      <alignment/>
      <protection/>
    </xf>
    <xf numFmtId="0" fontId="1" fillId="0" borderId="0" xfId="991" applyFont="1" applyFill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62" fillId="0" borderId="0" xfId="0" applyFont="1" applyFill="1" applyAlignment="1">
      <alignment horizontal="left" vertical="center"/>
    </xf>
    <xf numFmtId="0" fontId="75" fillId="0" borderId="0" xfId="0" applyFont="1" applyFill="1" applyAlignment="1">
      <alignment vertical="center"/>
    </xf>
    <xf numFmtId="0" fontId="1" fillId="57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5" fillId="0" borderId="0" xfId="0" applyFont="1" applyFill="1" applyAlignment="1">
      <alignment horizontal="left" vertical="center"/>
    </xf>
    <xf numFmtId="0" fontId="1" fillId="57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80" fillId="0" borderId="0" xfId="0" applyFont="1" applyFill="1" applyAlignment="1">
      <alignment horizontal="center" vertical="center" wrapText="1"/>
    </xf>
    <xf numFmtId="0" fontId="80" fillId="0" borderId="20" xfId="0" applyFont="1" applyFill="1" applyBorder="1" applyAlignment="1">
      <alignment horizontal="center" vertical="center" wrapText="1"/>
    </xf>
    <xf numFmtId="0" fontId="73" fillId="0" borderId="20" xfId="0" applyFont="1" applyFill="1" applyBorder="1" applyAlignment="1">
      <alignment horizontal="center" vertical="center" wrapText="1"/>
    </xf>
    <xf numFmtId="0" fontId="73" fillId="0" borderId="19" xfId="0" applyFont="1" applyFill="1" applyBorder="1" applyAlignment="1">
      <alignment horizontal="center" vertical="center" wrapText="1"/>
    </xf>
    <xf numFmtId="0" fontId="81" fillId="0" borderId="20" xfId="0" applyFont="1" applyFill="1" applyBorder="1" applyAlignment="1">
      <alignment horizontal="center" vertical="center" wrapText="1"/>
    </xf>
    <xf numFmtId="0" fontId="80" fillId="0" borderId="20" xfId="0" applyFont="1" applyFill="1" applyBorder="1" applyAlignment="1">
      <alignment vertical="center" wrapText="1"/>
    </xf>
    <xf numFmtId="0" fontId="73" fillId="0" borderId="19" xfId="0" applyFont="1" applyFill="1" applyBorder="1" applyAlignment="1">
      <alignment horizontal="center" vertical="top" wrapText="1"/>
    </xf>
    <xf numFmtId="0" fontId="73" fillId="0" borderId="25" xfId="0" applyFont="1" applyFill="1" applyBorder="1" applyAlignment="1">
      <alignment vertical="top" wrapText="1"/>
    </xf>
    <xf numFmtId="0" fontId="73" fillId="0" borderId="20" xfId="0" applyFont="1" applyFill="1" applyBorder="1" applyAlignment="1">
      <alignment vertical="center" wrapText="1"/>
    </xf>
    <xf numFmtId="16" fontId="73" fillId="0" borderId="20" xfId="0" applyNumberFormat="1" applyFont="1" applyFill="1" applyBorder="1" applyAlignment="1" quotePrefix="1">
      <alignment horizontal="center" vertical="center" wrapText="1"/>
    </xf>
    <xf numFmtId="0" fontId="73" fillId="0" borderId="19" xfId="0" applyFont="1" applyFill="1" applyBorder="1" applyAlignment="1">
      <alignment horizontal="left" vertical="top" wrapText="1"/>
    </xf>
    <xf numFmtId="0" fontId="73" fillId="0" borderId="25" xfId="0" applyFont="1" applyFill="1" applyBorder="1" applyAlignment="1">
      <alignment horizontal="left" vertical="top" wrapText="1"/>
    </xf>
    <xf numFmtId="0" fontId="0" fillId="57" borderId="0" xfId="0" applyFont="1" applyFill="1" applyAlignment="1">
      <alignment/>
    </xf>
    <xf numFmtId="0" fontId="62" fillId="57" borderId="0" xfId="0" applyFont="1" applyFill="1" applyAlignment="1">
      <alignment/>
    </xf>
    <xf numFmtId="0" fontId="0" fillId="0" borderId="0" xfId="0" applyFont="1" applyAlignment="1">
      <alignment/>
    </xf>
    <xf numFmtId="0" fontId="1" fillId="57" borderId="0" xfId="0" applyFont="1" applyFill="1" applyAlignment="1">
      <alignment/>
    </xf>
    <xf numFmtId="0" fontId="8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wrapText="1"/>
    </xf>
    <xf numFmtId="0" fontId="82" fillId="0" borderId="20" xfId="0" applyFont="1" applyBorder="1" applyAlignment="1">
      <alignment horizontal="left" wrapText="1"/>
    </xf>
    <xf numFmtId="0" fontId="2" fillId="0" borderId="20" xfId="0" applyFont="1" applyBorder="1" applyAlignment="1">
      <alignment horizontal="right" vertical="top" wrapText="1"/>
    </xf>
    <xf numFmtId="2" fontId="82" fillId="0" borderId="20" xfId="0" applyNumberFormat="1" applyFont="1" applyBorder="1" applyAlignment="1">
      <alignment vertical="top" wrapText="1"/>
    </xf>
    <xf numFmtId="0" fontId="82" fillId="0" borderId="20" xfId="0" applyFont="1" applyBorder="1" applyAlignment="1">
      <alignment vertical="top" wrapText="1"/>
    </xf>
    <xf numFmtId="2" fontId="2" fillId="0" borderId="20" xfId="0" applyNumberFormat="1" applyFont="1" applyBorder="1" applyAlignment="1">
      <alignment horizontal="right" vertical="top" wrapText="1"/>
    </xf>
    <xf numFmtId="0" fontId="2" fillId="0" borderId="20" xfId="0" applyFont="1" applyBorder="1" applyAlignment="1">
      <alignment horizontal="left" wrapText="1"/>
    </xf>
    <xf numFmtId="0" fontId="82" fillId="0" borderId="20" xfId="0" applyFont="1" applyBorder="1" applyAlignment="1">
      <alignment horizontal="right" wrapText="1"/>
    </xf>
    <xf numFmtId="0" fontId="82" fillId="0" borderId="20" xfId="0" applyFont="1" applyBorder="1" applyAlignment="1">
      <alignment horizontal="right" vertical="top" wrapText="1"/>
    </xf>
    <xf numFmtId="0" fontId="2" fillId="0" borderId="20" xfId="0" applyFont="1" applyBorder="1" applyAlignment="1">
      <alignment horizontal="left" wrapText="1" indent="1"/>
    </xf>
    <xf numFmtId="2" fontId="2" fillId="0" borderId="20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right" wrapText="1"/>
    </xf>
    <xf numFmtId="0" fontId="82" fillId="57" borderId="20" xfId="0" applyFont="1" applyFill="1" applyBorder="1" applyAlignment="1">
      <alignment horizontal="left" wrapText="1"/>
    </xf>
    <xf numFmtId="0" fontId="82" fillId="0" borderId="25" xfId="0" applyFont="1" applyBorder="1" applyAlignment="1">
      <alignment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 indent="1"/>
    </xf>
    <xf numFmtId="0" fontId="82" fillId="0" borderId="20" xfId="0" applyFont="1" applyBorder="1" applyAlignment="1">
      <alignment horizontal="left" vertical="top" wrapText="1"/>
    </xf>
    <xf numFmtId="0" fontId="0" fillId="57" borderId="0" xfId="0" applyFont="1" applyFill="1" applyBorder="1" applyAlignment="1">
      <alignment/>
    </xf>
    <xf numFmtId="0" fontId="2" fillId="57" borderId="0" xfId="0" applyFont="1" applyFill="1" applyAlignment="1">
      <alignment/>
    </xf>
    <xf numFmtId="0" fontId="62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63" fillId="0" borderId="0" xfId="0" applyFont="1" applyFill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16" fontId="1" fillId="0" borderId="20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vertical="center" wrapText="1"/>
    </xf>
    <xf numFmtId="0" fontId="1" fillId="57" borderId="19" xfId="0" applyFont="1" applyFill="1" applyBorder="1" applyAlignment="1">
      <alignment/>
    </xf>
    <xf numFmtId="0" fontId="1" fillId="57" borderId="21" xfId="0" applyFont="1" applyFill="1" applyBorder="1" applyAlignment="1">
      <alignment/>
    </xf>
    <xf numFmtId="0" fontId="1" fillId="0" borderId="25" xfId="0" applyFont="1" applyBorder="1" applyAlignment="1">
      <alignment wrapText="1"/>
    </xf>
    <xf numFmtId="0" fontId="62" fillId="0" borderId="20" xfId="0" applyFont="1" applyFill="1" applyBorder="1" applyAlignment="1">
      <alignment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 vertical="center" wrapText="1"/>
    </xf>
    <xf numFmtId="0" fontId="62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62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vertical="center" wrapText="1"/>
    </xf>
    <xf numFmtId="0" fontId="1" fillId="0" borderId="35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16" fontId="1" fillId="0" borderId="15" xfId="0" applyNumberFormat="1" applyFont="1" applyFill="1" applyBorder="1" applyAlignment="1" quotePrefix="1">
      <alignment horizontal="center" vertical="center" wrapText="1"/>
    </xf>
    <xf numFmtId="16" fontId="1" fillId="0" borderId="15" xfId="0" applyNumberFormat="1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 quotePrefix="1">
      <alignment horizontal="center" vertical="center" wrapText="1"/>
    </xf>
    <xf numFmtId="0" fontId="62" fillId="0" borderId="36" xfId="0" applyFont="1" applyFill="1" applyBorder="1" applyAlignment="1">
      <alignment horizontal="center" vertical="center" wrapText="1"/>
    </xf>
    <xf numFmtId="0" fontId="62" fillId="0" borderId="33" xfId="0" applyFont="1" applyFill="1" applyBorder="1" applyAlignment="1">
      <alignment vertical="center" wrapText="1"/>
    </xf>
    <xf numFmtId="0" fontId="85" fillId="0" borderId="0" xfId="0" applyFont="1" applyFill="1" applyAlignment="1">
      <alignment vertical="center"/>
    </xf>
    <xf numFmtId="0" fontId="85" fillId="0" borderId="0" xfId="0" applyFont="1" applyFill="1" applyAlignment="1">
      <alignment horizontal="left" vertical="center"/>
    </xf>
    <xf numFmtId="0" fontId="73" fillId="0" borderId="0" xfId="0" applyFont="1" applyFill="1" applyAlignment="1">
      <alignment horizontal="left" vertical="center"/>
    </xf>
    <xf numFmtId="0" fontId="75" fillId="0" borderId="0" xfId="0" applyFont="1" applyFill="1" applyAlignment="1">
      <alignment horizontal="left" vertical="center"/>
    </xf>
    <xf numFmtId="0" fontId="85" fillId="0" borderId="0" xfId="0" applyFont="1" applyFill="1" applyAlignment="1">
      <alignment horizontal="center" vertical="center"/>
    </xf>
    <xf numFmtId="0" fontId="73" fillId="0" borderId="25" xfId="0" applyFont="1" applyFill="1" applyBorder="1" applyAlignment="1">
      <alignment vertical="center" wrapText="1"/>
    </xf>
    <xf numFmtId="0" fontId="76" fillId="0" borderId="0" xfId="987" applyFont="1" applyFill="1" applyAlignment="1">
      <alignment vertical="center"/>
      <protection/>
    </xf>
    <xf numFmtId="0" fontId="76" fillId="0" borderId="0" xfId="0" applyFont="1" applyFill="1" applyAlignment="1">
      <alignment horizontal="left" vertical="center"/>
    </xf>
    <xf numFmtId="0" fontId="62" fillId="0" borderId="0" xfId="987" applyFont="1" applyFill="1" applyAlignment="1">
      <alignment horizontal="center" vertical="center" wrapText="1"/>
      <protection/>
    </xf>
    <xf numFmtId="0" fontId="62" fillId="0" borderId="0" xfId="987" applyFont="1" applyFill="1" applyAlignment="1">
      <alignment vertical="center" wrapText="1"/>
      <protection/>
    </xf>
    <xf numFmtId="0" fontId="62" fillId="0" borderId="0" xfId="987" applyFont="1" applyFill="1" applyAlignment="1">
      <alignment vertical="center"/>
      <protection/>
    </xf>
    <xf numFmtId="0" fontId="62" fillId="0" borderId="20" xfId="987" applyFont="1" applyFill="1" applyBorder="1" applyAlignment="1">
      <alignment vertical="center" wrapText="1"/>
      <protection/>
    </xf>
    <xf numFmtId="0" fontId="62" fillId="0" borderId="35" xfId="987" applyFont="1" applyFill="1" applyBorder="1" applyAlignment="1">
      <alignment horizontal="center" vertical="center" wrapText="1"/>
      <protection/>
    </xf>
    <xf numFmtId="0" fontId="62" fillId="0" borderId="15" xfId="987" applyFont="1" applyFill="1" applyBorder="1" applyAlignment="1">
      <alignment horizontal="center" vertical="center" wrapText="1"/>
      <protection/>
    </xf>
    <xf numFmtId="0" fontId="1" fillId="0" borderId="20" xfId="987" applyFont="1" applyFill="1" applyBorder="1" applyAlignment="1">
      <alignment horizontal="center" vertical="center"/>
      <protection/>
    </xf>
    <xf numFmtId="0" fontId="1" fillId="0" borderId="35" xfId="987" applyFont="1" applyFill="1" applyBorder="1" applyAlignment="1">
      <alignment horizontal="center" vertical="center" wrapText="1"/>
      <protection/>
    </xf>
    <xf numFmtId="0" fontId="1" fillId="0" borderId="15" xfId="987" applyFont="1" applyFill="1" applyBorder="1" applyAlignment="1">
      <alignment horizontal="center" vertical="center" wrapText="1"/>
      <protection/>
    </xf>
    <xf numFmtId="0" fontId="1" fillId="0" borderId="35" xfId="987" applyFont="1" applyFill="1" applyBorder="1" applyAlignment="1">
      <alignment vertical="center" wrapText="1"/>
      <protection/>
    </xf>
    <xf numFmtId="0" fontId="73" fillId="0" borderId="0" xfId="988" applyFont="1" applyAlignment="1">
      <alignment horizontal="center" vertical="center"/>
      <protection/>
    </xf>
    <xf numFmtId="0" fontId="73" fillId="0" borderId="0" xfId="988" applyFont="1" applyAlignment="1">
      <alignment vertical="center"/>
      <protection/>
    </xf>
    <xf numFmtId="0" fontId="80" fillId="0" borderId="0" xfId="988" applyFont="1" applyAlignment="1">
      <alignment vertical="center"/>
      <protection/>
    </xf>
    <xf numFmtId="0" fontId="80" fillId="0" borderId="20" xfId="988" applyFont="1" applyBorder="1" applyAlignment="1">
      <alignment horizontal="center" vertical="center" wrapText="1"/>
      <protection/>
    </xf>
    <xf numFmtId="0" fontId="80" fillId="0" borderId="20" xfId="988" applyFont="1" applyFill="1" applyBorder="1" applyAlignment="1">
      <alignment horizontal="center" vertical="center" wrapText="1"/>
      <protection/>
    </xf>
    <xf numFmtId="0" fontId="80" fillId="0" borderId="0" xfId="988" applyFont="1" applyAlignment="1">
      <alignment horizontal="center" vertical="center" wrapText="1"/>
      <protection/>
    </xf>
    <xf numFmtId="0" fontId="80" fillId="0" borderId="25" xfId="988" applyFont="1" applyFill="1" applyBorder="1" applyAlignment="1">
      <alignment horizontal="center" vertical="center" wrapText="1"/>
      <protection/>
    </xf>
    <xf numFmtId="0" fontId="1" fillId="0" borderId="20" xfId="988" applyFont="1" applyBorder="1" applyAlignment="1">
      <alignment horizontal="center" vertical="center" wrapText="1"/>
      <protection/>
    </xf>
    <xf numFmtId="0" fontId="1" fillId="0" borderId="20" xfId="988" applyFont="1" applyFill="1" applyBorder="1" applyAlignment="1">
      <alignment horizontal="center" vertical="center" wrapText="1"/>
      <protection/>
    </xf>
    <xf numFmtId="0" fontId="1" fillId="0" borderId="26" xfId="988" applyNumberFormat="1" applyFont="1" applyFill="1" applyBorder="1" applyAlignment="1">
      <alignment horizontal="center" vertical="center" wrapText="1"/>
      <protection/>
    </xf>
    <xf numFmtId="0" fontId="80" fillId="0" borderId="20" xfId="988" applyFont="1" applyBorder="1" applyAlignment="1">
      <alignment horizontal="left" vertical="center" wrapText="1"/>
      <protection/>
    </xf>
    <xf numFmtId="0" fontId="73" fillId="0" borderId="20" xfId="988" applyFont="1" applyBorder="1" applyAlignment="1">
      <alignment horizontal="center" vertical="center" wrapText="1"/>
      <protection/>
    </xf>
    <xf numFmtId="0" fontId="73" fillId="0" borderId="20" xfId="988" applyFont="1" applyBorder="1" applyAlignment="1">
      <alignment horizontal="left" vertical="center" wrapText="1"/>
      <protection/>
    </xf>
    <xf numFmtId="0" fontId="73" fillId="0" borderId="0" xfId="988" applyFont="1" applyFill="1" applyAlignment="1">
      <alignment vertical="center"/>
      <protection/>
    </xf>
    <xf numFmtId="0" fontId="73" fillId="0" borderId="33" xfId="988" applyFont="1" applyBorder="1" applyAlignment="1">
      <alignment vertical="center"/>
      <protection/>
    </xf>
    <xf numFmtId="0" fontId="0" fillId="57" borderId="0" xfId="0" applyFill="1" applyBorder="1" applyAlignment="1">
      <alignment/>
    </xf>
    <xf numFmtId="0" fontId="82" fillId="57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57" borderId="0" xfId="0" applyFill="1" applyAlignment="1">
      <alignment/>
    </xf>
    <xf numFmtId="0" fontId="2" fillId="57" borderId="0" xfId="0" applyFont="1" applyFill="1" applyBorder="1" applyAlignment="1">
      <alignment/>
    </xf>
    <xf numFmtId="0" fontId="76" fillId="57" borderId="0" xfId="0" applyFont="1" applyFill="1" applyAlignment="1">
      <alignment horizontal="center"/>
    </xf>
    <xf numFmtId="2" fontId="62" fillId="0" borderId="20" xfId="0" applyNumberFormat="1" applyFont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/>
    </xf>
    <xf numFmtId="0" fontId="62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62" fillId="0" borderId="20" xfId="0" applyFont="1" applyBorder="1" applyAlignment="1">
      <alignment/>
    </xf>
    <xf numFmtId="0" fontId="62" fillId="0" borderId="30" xfId="0" applyFont="1" applyBorder="1" applyAlignment="1">
      <alignment/>
    </xf>
    <xf numFmtId="0" fontId="76" fillId="0" borderId="0" xfId="0" applyFont="1" applyAlignment="1">
      <alignment/>
    </xf>
    <xf numFmtId="0" fontId="1" fillId="0" borderId="20" xfId="0" applyFont="1" applyBorder="1" applyAlignment="1">
      <alignment/>
    </xf>
    <xf numFmtId="0" fontId="1" fillId="57" borderId="25" xfId="0" applyFont="1" applyFill="1" applyBorder="1" applyAlignment="1">
      <alignment/>
    </xf>
    <xf numFmtId="0" fontId="1" fillId="57" borderId="20" xfId="0" applyFont="1" applyFill="1" applyBorder="1" applyAlignment="1">
      <alignment horizontal="left" wrapText="1" indent="1"/>
    </xf>
    <xf numFmtId="49" fontId="1" fillId="0" borderId="20" xfId="0" applyNumberFormat="1" applyFont="1" applyBorder="1" applyAlignment="1">
      <alignment/>
    </xf>
    <xf numFmtId="49" fontId="1" fillId="0" borderId="23" xfId="0" applyNumberFormat="1" applyFont="1" applyBorder="1" applyAlignment="1">
      <alignment/>
    </xf>
    <xf numFmtId="49" fontId="1" fillId="57" borderId="24" xfId="0" applyNumberFormat="1" applyFont="1" applyFill="1" applyBorder="1" applyAlignment="1">
      <alignment/>
    </xf>
    <xf numFmtId="0" fontId="1" fillId="0" borderId="30" xfId="0" applyFont="1" applyBorder="1" applyAlignment="1">
      <alignment wrapText="1"/>
    </xf>
    <xf numFmtId="49" fontId="1" fillId="57" borderId="26" xfId="0" applyNumberFormat="1" applyFont="1" applyFill="1" applyBorder="1" applyAlignment="1">
      <alignment/>
    </xf>
    <xf numFmtId="49" fontId="1" fillId="57" borderId="19" xfId="0" applyNumberFormat="1" applyFont="1" applyFill="1" applyBorder="1" applyAlignment="1">
      <alignment/>
    </xf>
    <xf numFmtId="49" fontId="1" fillId="57" borderId="25" xfId="0" applyNumberFormat="1" applyFont="1" applyFill="1" applyBorder="1" applyAlignment="1">
      <alignment/>
    </xf>
    <xf numFmtId="49" fontId="1" fillId="57" borderId="20" xfId="0" applyNumberFormat="1" applyFont="1" applyFill="1" applyBorder="1" applyAlignment="1">
      <alignment/>
    </xf>
    <xf numFmtId="0" fontId="1" fillId="57" borderId="20" xfId="0" applyFont="1" applyFill="1" applyBorder="1" applyAlignment="1">
      <alignment wrapText="1"/>
    </xf>
    <xf numFmtId="0" fontId="88" fillId="57" borderId="20" xfId="0" applyFont="1" applyFill="1" applyBorder="1" applyAlignment="1">
      <alignment wrapText="1"/>
    </xf>
    <xf numFmtId="49" fontId="1" fillId="57" borderId="20" xfId="0" applyNumberFormat="1" applyFont="1" applyFill="1" applyBorder="1" applyAlignment="1">
      <alignment vertical="center"/>
    </xf>
    <xf numFmtId="0" fontId="1" fillId="0" borderId="20" xfId="0" applyFont="1" applyBorder="1" applyAlignment="1">
      <alignment wrapText="1"/>
    </xf>
    <xf numFmtId="49" fontId="62" fillId="0" borderId="20" xfId="0" applyNumberFormat="1" applyFont="1" applyFill="1" applyBorder="1" applyAlignment="1">
      <alignment horizontal="left" vertical="center"/>
    </xf>
    <xf numFmtId="16" fontId="1" fillId="0" borderId="19" xfId="0" applyNumberFormat="1" applyFont="1" applyBorder="1" applyAlignment="1">
      <alignment/>
    </xf>
    <xf numFmtId="16" fontId="1" fillId="57" borderId="19" xfId="0" applyNumberFormat="1" applyFont="1" applyFill="1" applyBorder="1" applyAlignment="1">
      <alignment/>
    </xf>
    <xf numFmtId="16" fontId="1" fillId="57" borderId="21" xfId="0" applyNumberFormat="1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5" xfId="0" applyFont="1" applyBorder="1" applyAlignment="1">
      <alignment vertical="top" wrapText="1"/>
    </xf>
    <xf numFmtId="49" fontId="1" fillId="0" borderId="19" xfId="0" applyNumberFormat="1" applyFont="1" applyBorder="1" applyAlignment="1">
      <alignment/>
    </xf>
    <xf numFmtId="49" fontId="1" fillId="57" borderId="21" xfId="0" applyNumberFormat="1" applyFont="1" applyFill="1" applyBorder="1" applyAlignment="1">
      <alignment/>
    </xf>
    <xf numFmtId="49" fontId="1" fillId="0" borderId="20" xfId="0" applyNumberFormat="1" applyFont="1" applyFill="1" applyBorder="1" applyAlignment="1">
      <alignment/>
    </xf>
    <xf numFmtId="0" fontId="2" fillId="0" borderId="20" xfId="989" applyFont="1" applyBorder="1" applyAlignment="1">
      <alignment vertical="center" wrapText="1"/>
      <protection/>
    </xf>
    <xf numFmtId="0" fontId="68" fillId="0" borderId="20" xfId="989" applyFont="1" applyBorder="1" applyAlignment="1">
      <alignment horizontal="center" vertical="center" wrapText="1"/>
      <protection/>
    </xf>
    <xf numFmtId="0" fontId="82" fillId="0" borderId="20" xfId="989" applyFont="1" applyBorder="1" applyAlignment="1">
      <alignment vertical="center" wrapText="1"/>
      <protection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989" applyFont="1" applyAlignment="1">
      <alignment vertical="center"/>
      <protection/>
    </xf>
    <xf numFmtId="0" fontId="1" fillId="57" borderId="0" xfId="990" applyFont="1" applyFill="1" applyAlignment="1">
      <alignment/>
      <protection/>
    </xf>
    <xf numFmtId="0" fontId="1" fillId="57" borderId="0" xfId="990" applyFont="1" applyFill="1">
      <alignment/>
      <protection/>
    </xf>
    <xf numFmtId="0" fontId="1" fillId="0" borderId="0" xfId="990" applyFont="1" applyFill="1" applyBorder="1" applyAlignment="1">
      <alignment/>
      <protection/>
    </xf>
    <xf numFmtId="0" fontId="1" fillId="0" borderId="0" xfId="990" applyFont="1" applyFill="1" applyBorder="1">
      <alignment/>
      <protection/>
    </xf>
    <xf numFmtId="0" fontId="1" fillId="57" borderId="0" xfId="990" applyFont="1" applyFill="1" applyBorder="1">
      <alignment/>
      <protection/>
    </xf>
    <xf numFmtId="49" fontId="82" fillId="0" borderId="20" xfId="989" applyNumberFormat="1" applyFont="1" applyBorder="1" applyAlignment="1">
      <alignment horizontal="right" vertical="center"/>
      <protection/>
    </xf>
    <xf numFmtId="0" fontId="82" fillId="0" borderId="20" xfId="989" applyFont="1" applyBorder="1" applyAlignment="1">
      <alignment vertical="center"/>
      <protection/>
    </xf>
    <xf numFmtId="49" fontId="2" fillId="0" borderId="20" xfId="989" applyNumberFormat="1" applyFont="1" applyBorder="1" applyAlignment="1">
      <alignment horizontal="right" vertical="center"/>
      <protection/>
    </xf>
    <xf numFmtId="0" fontId="2" fillId="0" borderId="20" xfId="989" applyFont="1" applyBorder="1" applyAlignment="1">
      <alignment vertical="center"/>
      <protection/>
    </xf>
    <xf numFmtId="49" fontId="90" fillId="0" borderId="20" xfId="989" applyNumberFormat="1" applyFont="1" applyBorder="1" applyAlignment="1">
      <alignment horizontal="right" vertical="center"/>
      <protection/>
    </xf>
    <xf numFmtId="49" fontId="6" fillId="0" borderId="20" xfId="989" applyNumberFormat="1" applyFont="1" applyBorder="1" applyAlignment="1">
      <alignment horizontal="right" vertical="center"/>
      <protection/>
    </xf>
    <xf numFmtId="0" fontId="0" fillId="0" borderId="0" xfId="989" applyFont="1" applyAlignment="1">
      <alignment vertical="center"/>
      <protection/>
    </xf>
    <xf numFmtId="0" fontId="91" fillId="0" borderId="0" xfId="989" applyFont="1" applyAlignment="1">
      <alignment vertical="center"/>
      <protection/>
    </xf>
    <xf numFmtId="0" fontId="66" fillId="0" borderId="0" xfId="989" applyFont="1" applyAlignment="1">
      <alignment horizontal="center" vertical="center"/>
      <protection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989" applyFont="1" applyAlignment="1">
      <alignment vertical="center"/>
      <protection/>
    </xf>
    <xf numFmtId="0" fontId="2" fillId="0" borderId="20" xfId="989" applyFont="1" applyBorder="1" applyAlignment="1">
      <alignment horizontal="left" vertical="center"/>
      <protection/>
    </xf>
    <xf numFmtId="0" fontId="82" fillId="0" borderId="20" xfId="989" applyFont="1" applyBorder="1" applyAlignment="1">
      <alignment horizontal="left" vertical="center"/>
      <protection/>
    </xf>
    <xf numFmtId="0" fontId="91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93" fillId="0" borderId="0" xfId="990" applyFont="1" applyAlignment="1">
      <alignment/>
      <protection/>
    </xf>
    <xf numFmtId="0" fontId="5" fillId="0" borderId="0" xfId="990" applyFont="1">
      <alignment/>
      <protection/>
    </xf>
    <xf numFmtId="0" fontId="93" fillId="0" borderId="0" xfId="990" applyFont="1" applyAlignment="1">
      <alignment wrapText="1"/>
      <protection/>
    </xf>
    <xf numFmtId="0" fontId="94" fillId="57" borderId="0" xfId="990" applyFont="1" applyFill="1" applyBorder="1" applyAlignment="1">
      <alignment horizontal="center"/>
      <protection/>
    </xf>
    <xf numFmtId="0" fontId="94" fillId="0" borderId="0" xfId="990" applyFont="1" applyAlignment="1">
      <alignment/>
      <protection/>
    </xf>
    <xf numFmtId="0" fontId="6" fillId="0" borderId="0" xfId="990" applyFont="1">
      <alignment/>
      <protection/>
    </xf>
    <xf numFmtId="4" fontId="1" fillId="0" borderId="0" xfId="0" applyNumberFormat="1" applyFont="1" applyFill="1" applyAlignment="1">
      <alignment vertical="center"/>
    </xf>
    <xf numFmtId="4" fontId="1" fillId="0" borderId="20" xfId="0" applyNumberFormat="1" applyFont="1" applyFill="1" applyBorder="1" applyAlignment="1">
      <alignment horizontal="center" vertical="center" wrapText="1"/>
    </xf>
    <xf numFmtId="4" fontId="1" fillId="0" borderId="20" xfId="0" applyNumberFormat="1" applyFont="1" applyFill="1" applyBorder="1" applyAlignment="1">
      <alignment vertical="center" wrapText="1"/>
    </xf>
    <xf numFmtId="4" fontId="1" fillId="0" borderId="20" xfId="0" applyNumberFormat="1" applyFont="1" applyFill="1" applyBorder="1" applyAlignment="1">
      <alignment vertical="center"/>
    </xf>
    <xf numFmtId="4" fontId="1" fillId="0" borderId="26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vertical="center" wrapText="1"/>
    </xf>
    <xf numFmtId="4" fontId="63" fillId="0" borderId="20" xfId="990" applyNumberFormat="1" applyFont="1" applyBorder="1" applyAlignment="1">
      <alignment vertical="top" wrapText="1"/>
      <protection/>
    </xf>
    <xf numFmtId="4" fontId="70" fillId="0" borderId="20" xfId="990" applyNumberFormat="1" applyFont="1" applyBorder="1" applyAlignment="1">
      <alignment horizontal="center" vertical="center" wrapText="1"/>
      <protection/>
    </xf>
    <xf numFmtId="4" fontId="63" fillId="0" borderId="20" xfId="990" applyNumberFormat="1" applyFont="1" applyBorder="1" applyAlignment="1">
      <alignment horizontal="center" vertical="center" wrapText="1"/>
      <protection/>
    </xf>
    <xf numFmtId="4" fontId="71" fillId="0" borderId="20" xfId="990" applyNumberFormat="1" applyFont="1" applyBorder="1" applyAlignment="1">
      <alignment horizontal="center" vertical="center" wrapText="1"/>
      <protection/>
    </xf>
    <xf numFmtId="4" fontId="72" fillId="0" borderId="20" xfId="990" applyNumberFormat="1" applyFont="1" applyFill="1" applyBorder="1" applyAlignment="1">
      <alignment horizontal="center" vertical="center" wrapText="1"/>
      <protection/>
    </xf>
    <xf numFmtId="4" fontId="71" fillId="0" borderId="20" xfId="990" applyNumberFormat="1" applyFont="1" applyBorder="1" applyAlignment="1">
      <alignment vertical="top" wrapText="1"/>
      <protection/>
    </xf>
    <xf numFmtId="4" fontId="69" fillId="0" borderId="20" xfId="990" applyNumberFormat="1" applyFont="1" applyBorder="1" applyAlignment="1">
      <alignment horizontal="center" vertical="center" wrapText="1"/>
      <protection/>
    </xf>
    <xf numFmtId="4" fontId="62" fillId="0" borderId="20" xfId="990" applyNumberFormat="1" applyFont="1" applyBorder="1" applyAlignment="1">
      <alignment horizontal="center" vertical="center" wrapText="1"/>
      <protection/>
    </xf>
    <xf numFmtId="4" fontId="4" fillId="0" borderId="20" xfId="990" applyNumberFormat="1" applyFont="1" applyFill="1" applyBorder="1" applyAlignment="1">
      <alignment horizontal="center" vertical="center" wrapText="1"/>
      <protection/>
    </xf>
    <xf numFmtId="4" fontId="4" fillId="0" borderId="20" xfId="990" applyNumberFormat="1" applyFont="1" applyBorder="1" applyAlignment="1">
      <alignment horizontal="center" vertical="center" wrapText="1"/>
      <protection/>
    </xf>
    <xf numFmtId="4" fontId="1" fillId="0" borderId="20" xfId="990" applyNumberFormat="1" applyFont="1" applyBorder="1" applyAlignment="1">
      <alignment horizontal="center" vertical="center" wrapText="1"/>
      <protection/>
    </xf>
    <xf numFmtId="4" fontId="62" fillId="0" borderId="20" xfId="990" applyNumberFormat="1" applyFont="1" applyBorder="1" applyAlignment="1">
      <alignment horizontal="center" vertical="center"/>
      <protection/>
    </xf>
    <xf numFmtId="4" fontId="1" fillId="0" borderId="20" xfId="990" applyNumberFormat="1" applyFont="1" applyFill="1" applyBorder="1" applyAlignment="1">
      <alignment horizontal="center" vertical="center" wrapText="1"/>
      <protection/>
    </xf>
    <xf numFmtId="0" fontId="5" fillId="0" borderId="0" xfId="989" applyFont="1" applyAlignment="1">
      <alignment vertical="center"/>
      <protection/>
    </xf>
    <xf numFmtId="4" fontId="62" fillId="0" borderId="0" xfId="989" applyNumberFormat="1" applyFont="1" applyAlignment="1">
      <alignment vertical="center"/>
      <protection/>
    </xf>
    <xf numFmtId="4" fontId="0" fillId="0" borderId="0" xfId="989" applyNumberFormat="1" applyAlignment="1">
      <alignment vertical="center"/>
      <protection/>
    </xf>
    <xf numFmtId="4" fontId="5" fillId="0" borderId="0" xfId="989" applyNumberFormat="1" applyFont="1" applyAlignment="1">
      <alignment vertical="center"/>
      <protection/>
    </xf>
    <xf numFmtId="4" fontId="0" fillId="0" borderId="0" xfId="989" applyNumberFormat="1" applyFont="1" applyAlignment="1">
      <alignment vertical="center"/>
      <protection/>
    </xf>
    <xf numFmtId="4" fontId="68" fillId="0" borderId="20" xfId="989" applyNumberFormat="1" applyFont="1" applyBorder="1" applyAlignment="1">
      <alignment horizontal="center" vertical="center" wrapText="1"/>
      <protection/>
    </xf>
    <xf numFmtId="4" fontId="82" fillId="0" borderId="20" xfId="989" applyNumberFormat="1" applyFont="1" applyBorder="1" applyAlignment="1">
      <alignment vertical="center"/>
      <protection/>
    </xf>
    <xf numFmtId="4" fontId="2" fillId="0" borderId="20" xfId="989" applyNumberFormat="1" applyFont="1" applyBorder="1" applyAlignment="1">
      <alignment horizontal="right" vertical="center"/>
      <protection/>
    </xf>
    <xf numFmtId="4" fontId="2" fillId="0" borderId="20" xfId="989" applyNumberFormat="1" applyFont="1" applyBorder="1" applyAlignment="1">
      <alignment vertical="center"/>
      <protection/>
    </xf>
    <xf numFmtId="4" fontId="6" fillId="0" borderId="20" xfId="989" applyNumberFormat="1" applyFont="1" applyBorder="1" applyAlignment="1">
      <alignment vertical="center"/>
      <protection/>
    </xf>
    <xf numFmtId="4" fontId="2" fillId="0" borderId="0" xfId="0" applyNumberFormat="1" applyFont="1" applyFill="1" applyAlignment="1">
      <alignment vertical="center" wrapText="1"/>
    </xf>
    <xf numFmtId="4" fontId="6" fillId="0" borderId="0" xfId="989" applyNumberFormat="1" applyFont="1" applyAlignment="1">
      <alignment vertical="center"/>
      <protection/>
    </xf>
    <xf numFmtId="4" fontId="1" fillId="57" borderId="20" xfId="991" applyNumberFormat="1" applyFont="1" applyFill="1" applyBorder="1" applyAlignment="1">
      <alignment vertical="center" wrapText="1"/>
      <protection/>
    </xf>
    <xf numFmtId="4" fontId="1" fillId="0" borderId="20" xfId="991" applyNumberFormat="1" applyFont="1" applyFill="1" applyBorder="1" applyAlignment="1">
      <alignment vertical="center" wrapText="1"/>
      <protection/>
    </xf>
    <xf numFmtId="4" fontId="62" fillId="57" borderId="20" xfId="991" applyNumberFormat="1" applyFont="1" applyFill="1" applyBorder="1" applyAlignment="1">
      <alignment vertical="center" wrapText="1"/>
      <protection/>
    </xf>
    <xf numFmtId="4" fontId="62" fillId="0" borderId="20" xfId="0" applyNumberFormat="1" applyFont="1" applyFill="1" applyBorder="1" applyAlignment="1">
      <alignment horizontal="center" vertical="center" wrapText="1"/>
    </xf>
    <xf numFmtId="4" fontId="1" fillId="0" borderId="25" xfId="0" applyNumberFormat="1" applyFont="1" applyFill="1" applyBorder="1" applyAlignment="1">
      <alignment horizontal="center" vertical="center" wrapText="1"/>
    </xf>
    <xf numFmtId="4" fontId="79" fillId="0" borderId="20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4" fontId="80" fillId="0" borderId="20" xfId="0" applyNumberFormat="1" applyFont="1" applyFill="1" applyBorder="1" applyAlignment="1">
      <alignment vertical="center" wrapText="1"/>
    </xf>
    <xf numFmtId="4" fontId="73" fillId="0" borderId="20" xfId="0" applyNumberFormat="1" applyFont="1" applyFill="1" applyBorder="1" applyAlignment="1">
      <alignment vertical="center" wrapText="1"/>
    </xf>
    <xf numFmtId="2" fontId="82" fillId="0" borderId="20" xfId="0" applyNumberFormat="1" applyFont="1" applyBorder="1" applyAlignment="1">
      <alignment horizontal="right" wrapText="1"/>
    </xf>
    <xf numFmtId="4" fontId="62" fillId="0" borderId="20" xfId="0" applyNumberFormat="1" applyFont="1" applyFill="1" applyBorder="1" applyAlignment="1">
      <alignment vertical="center" wrapText="1"/>
    </xf>
    <xf numFmtId="4" fontId="1" fillId="0" borderId="15" xfId="987" applyNumberFormat="1" applyFont="1" applyFill="1" applyBorder="1" applyAlignment="1">
      <alignment vertical="center" wrapText="1"/>
      <protection/>
    </xf>
    <xf numFmtId="4" fontId="62" fillId="0" borderId="15" xfId="987" applyNumberFormat="1" applyFont="1" applyFill="1" applyBorder="1" applyAlignment="1">
      <alignment vertical="center" wrapText="1"/>
      <protection/>
    </xf>
    <xf numFmtId="4" fontId="80" fillId="0" borderId="20" xfId="988" applyNumberFormat="1" applyFont="1" applyBorder="1" applyAlignment="1">
      <alignment horizontal="right" vertical="center" wrapText="1"/>
      <protection/>
    </xf>
    <xf numFmtId="4" fontId="73" fillId="0" borderId="20" xfId="988" applyNumberFormat="1" applyFont="1" applyBorder="1" applyAlignment="1">
      <alignment horizontal="right" vertical="center" wrapText="1"/>
      <protection/>
    </xf>
    <xf numFmtId="4" fontId="80" fillId="0" borderId="20" xfId="988" applyNumberFormat="1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0" fillId="57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63" fillId="57" borderId="0" xfId="0" applyFont="1" applyFill="1" applyAlignment="1">
      <alignment horizontal="center" vertical="center" wrapText="1"/>
    </xf>
    <xf numFmtId="0" fontId="99" fillId="57" borderId="0" xfId="0" applyFont="1" applyFill="1" applyAlignment="1">
      <alignment vertical="center"/>
    </xf>
    <xf numFmtId="0" fontId="63" fillId="0" borderId="20" xfId="0" applyFont="1" applyBorder="1" applyAlignment="1">
      <alignment horizontal="center" vertical="center" wrapText="1"/>
    </xf>
    <xf numFmtId="0" fontId="71" fillId="0" borderId="26" xfId="0" applyFont="1" applyBorder="1" applyAlignment="1">
      <alignment horizontal="center" vertical="center" wrapText="1"/>
    </xf>
    <xf numFmtId="0" fontId="71" fillId="0" borderId="20" xfId="0" applyFont="1" applyBorder="1" applyAlignment="1">
      <alignment horizontal="center" vertical="center" wrapText="1"/>
    </xf>
    <xf numFmtId="0" fontId="71" fillId="57" borderId="19" xfId="0" applyFont="1" applyFill="1" applyBorder="1" applyAlignment="1">
      <alignment horizontal="left" vertical="center" wrapText="1"/>
    </xf>
    <xf numFmtId="0" fontId="71" fillId="0" borderId="25" xfId="0" applyFont="1" applyBorder="1" applyAlignment="1">
      <alignment horizontal="left" vertical="center" wrapText="1"/>
    </xf>
    <xf numFmtId="0" fontId="71" fillId="0" borderId="23" xfId="0" applyFont="1" applyBorder="1" applyAlignment="1">
      <alignment horizontal="left" vertical="center" wrapText="1"/>
    </xf>
    <xf numFmtId="0" fontId="71" fillId="0" borderId="30" xfId="0" applyFont="1" applyBorder="1" applyAlignment="1">
      <alignment horizontal="left" vertical="center" wrapText="1"/>
    </xf>
    <xf numFmtId="0" fontId="71" fillId="0" borderId="19" xfId="0" applyFont="1" applyBorder="1" applyAlignment="1">
      <alignment horizontal="center" vertical="center" wrapText="1"/>
    </xf>
    <xf numFmtId="0" fontId="99" fillId="0" borderId="19" xfId="0" applyFont="1" applyBorder="1" applyAlignment="1">
      <alignment vertical="center"/>
    </xf>
    <xf numFmtId="0" fontId="84" fillId="0" borderId="27" xfId="0" applyFont="1" applyBorder="1" applyAlignment="1">
      <alignment horizontal="left" vertical="center" wrapText="1"/>
    </xf>
    <xf numFmtId="0" fontId="71" fillId="0" borderId="32" xfId="0" applyFont="1" applyBorder="1" applyAlignment="1">
      <alignment horizontal="left" vertical="center" wrapText="1"/>
    </xf>
    <xf numFmtId="0" fontId="72" fillId="0" borderId="19" xfId="0" applyFont="1" applyBorder="1" applyAlignment="1">
      <alignment horizontal="left" vertical="center" wrapText="1"/>
    </xf>
    <xf numFmtId="0" fontId="63" fillId="0" borderId="0" xfId="0" applyFont="1" applyAlignment="1">
      <alignment vertical="center"/>
    </xf>
    <xf numFmtId="0" fontId="63" fillId="0" borderId="32" xfId="0" applyFont="1" applyBorder="1" applyAlignment="1">
      <alignment horizontal="left" vertical="center" wrapText="1"/>
    </xf>
    <xf numFmtId="0" fontId="71" fillId="0" borderId="19" xfId="0" applyFont="1" applyBorder="1" applyAlignment="1">
      <alignment horizontal="left" vertical="center" wrapText="1"/>
    </xf>
    <xf numFmtId="0" fontId="71" fillId="0" borderId="25" xfId="0" applyFont="1" applyBorder="1" applyAlignment="1">
      <alignment vertical="center"/>
    </xf>
    <xf numFmtId="0" fontId="71" fillId="0" borderId="27" xfId="0" applyFont="1" applyBorder="1" applyAlignment="1">
      <alignment horizontal="left" vertical="center" wrapText="1"/>
    </xf>
    <xf numFmtId="0" fontId="71" fillId="0" borderId="0" xfId="0" applyFont="1" applyAlignment="1">
      <alignment vertical="center"/>
    </xf>
    <xf numFmtId="0" fontId="63" fillId="0" borderId="21" xfId="0" applyFont="1" applyBorder="1" applyAlignment="1">
      <alignment vertical="center"/>
    </xf>
    <xf numFmtId="0" fontId="63" fillId="0" borderId="25" xfId="0" applyFont="1" applyBorder="1" applyAlignment="1">
      <alignment vertical="center"/>
    </xf>
    <xf numFmtId="0" fontId="71" fillId="0" borderId="0" xfId="0" applyFont="1" applyBorder="1" applyAlignment="1">
      <alignment horizontal="center" vertical="center" wrapText="1"/>
    </xf>
    <xf numFmtId="0" fontId="71" fillId="0" borderId="0" xfId="0" applyFont="1" applyBorder="1" applyAlignment="1">
      <alignment vertical="center"/>
    </xf>
    <xf numFmtId="0" fontId="71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62" fillId="0" borderId="0" xfId="0" applyFont="1" applyBorder="1" applyAlignment="1">
      <alignment vertical="center" wrapText="1"/>
    </xf>
    <xf numFmtId="4" fontId="63" fillId="0" borderId="20" xfId="0" applyNumberFormat="1" applyFont="1" applyBorder="1" applyAlignment="1">
      <alignment horizontal="center" vertical="center" wrapText="1"/>
    </xf>
    <xf numFmtId="4" fontId="71" fillId="0" borderId="20" xfId="0" applyNumberFormat="1" applyFont="1" applyBorder="1" applyAlignment="1">
      <alignment horizontal="center" vertical="center" wrapText="1"/>
    </xf>
    <xf numFmtId="4" fontId="71" fillId="0" borderId="20" xfId="0" applyNumberFormat="1" applyFont="1" applyBorder="1" applyAlignment="1">
      <alignment vertical="center" wrapText="1"/>
    </xf>
    <xf numFmtId="4" fontId="71" fillId="0" borderId="2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57" borderId="0" xfId="0" applyFont="1" applyFill="1" applyAlignment="1">
      <alignment horizontal="right" vertical="center"/>
    </xf>
    <xf numFmtId="0" fontId="62" fillId="57" borderId="0" xfId="0" applyFont="1" applyFill="1" applyAlignment="1">
      <alignment horizontal="right" vertical="center"/>
    </xf>
    <xf numFmtId="0" fontId="1" fillId="57" borderId="0" xfId="0" applyFont="1" applyFill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wrapText="1"/>
    </xf>
    <xf numFmtId="0" fontId="0" fillId="0" borderId="19" xfId="0" applyFont="1" applyFill="1" applyBorder="1" applyAlignment="1">
      <alignment vertical="center"/>
    </xf>
    <xf numFmtId="0" fontId="1" fillId="0" borderId="19" xfId="0" applyNumberFormat="1" applyFont="1" applyFill="1" applyBorder="1" applyAlignment="1">
      <alignment horizontal="center" vertical="center" wrapText="1"/>
    </xf>
    <xf numFmtId="0" fontId="62" fillId="0" borderId="19" xfId="0" applyFont="1" applyFill="1" applyBorder="1" applyAlignment="1">
      <alignment/>
    </xf>
    <xf numFmtId="0" fontId="62" fillId="0" borderId="25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4" fontId="62" fillId="0" borderId="20" xfId="0" applyNumberFormat="1" applyFont="1" applyBorder="1" applyAlignment="1">
      <alignment horizontal="center" vertical="center" wrapText="1"/>
    </xf>
    <xf numFmtId="4" fontId="1" fillId="0" borderId="25" xfId="0" applyNumberFormat="1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/>
    </xf>
    <xf numFmtId="0" fontId="62" fillId="0" borderId="0" xfId="0" applyFont="1" applyAlignment="1">
      <alignment/>
    </xf>
    <xf numFmtId="0" fontId="1" fillId="0" borderId="20" xfId="0" applyFont="1" applyFill="1" applyBorder="1" applyAlignment="1">
      <alignment vertical="center" wrapText="1"/>
    </xf>
    <xf numFmtId="0" fontId="1" fillId="57" borderId="33" xfId="990" applyFont="1" applyFill="1" applyBorder="1" applyAlignment="1">
      <alignment/>
      <protection/>
    </xf>
    <xf numFmtId="0" fontId="62" fillId="57" borderId="20" xfId="0" applyFont="1" applyFill="1" applyBorder="1" applyAlignment="1">
      <alignment horizontal="center" vertical="center" wrapText="1"/>
    </xf>
    <xf numFmtId="0" fontId="1" fillId="57" borderId="20" xfId="0" applyFont="1" applyFill="1" applyBorder="1" applyAlignment="1">
      <alignment horizontal="center" vertical="center"/>
    </xf>
    <xf numFmtId="0" fontId="1" fillId="57" borderId="25" xfId="0" applyFont="1" applyFill="1" applyBorder="1" applyAlignment="1">
      <alignment horizontal="center" wrapText="1"/>
    </xf>
    <xf numFmtId="0" fontId="1" fillId="57" borderId="20" xfId="0" applyFont="1" applyFill="1" applyBorder="1" applyAlignment="1">
      <alignment horizontal="center" vertical="top" wrapText="1"/>
    </xf>
    <xf numFmtId="0" fontId="1" fillId="57" borderId="20" xfId="0" applyFont="1" applyFill="1" applyBorder="1" applyAlignment="1">
      <alignment horizontal="center" vertical="center" wrapText="1"/>
    </xf>
    <xf numFmtId="0" fontId="62" fillId="57" borderId="20" xfId="0" applyFont="1" applyFill="1" applyBorder="1" applyAlignment="1">
      <alignment horizontal="center" vertical="center"/>
    </xf>
    <xf numFmtId="0" fontId="62" fillId="57" borderId="23" xfId="0" applyFont="1" applyFill="1" applyBorder="1" applyAlignment="1">
      <alignment horizontal="left" wrapText="1"/>
    </xf>
    <xf numFmtId="0" fontId="1" fillId="57" borderId="20" xfId="0" applyFont="1" applyFill="1" applyBorder="1" applyAlignment="1">
      <alignment horizontal="left" vertical="top" wrapText="1"/>
    </xf>
    <xf numFmtId="0" fontId="62" fillId="57" borderId="19" xfId="0" applyFont="1" applyFill="1" applyBorder="1" applyAlignment="1">
      <alignment horizontal="center" vertical="center"/>
    </xf>
    <xf numFmtId="0" fontId="62" fillId="57" borderId="19" xfId="0" applyFont="1" applyFill="1" applyBorder="1" applyAlignment="1">
      <alignment horizontal="left"/>
    </xf>
    <xf numFmtId="0" fontId="62" fillId="57" borderId="21" xfId="0" applyFont="1" applyFill="1" applyBorder="1" applyAlignment="1">
      <alignment/>
    </xf>
    <xf numFmtId="0" fontId="62" fillId="57" borderId="25" xfId="0" applyFont="1" applyFill="1" applyBorder="1" applyAlignment="1">
      <alignment horizontal="left" wrapText="1" indent="1"/>
    </xf>
    <xf numFmtId="0" fontId="1" fillId="57" borderId="20" xfId="0" applyFont="1" applyFill="1" applyBorder="1" applyAlignment="1">
      <alignment horizontal="left" wrapText="1"/>
    </xf>
    <xf numFmtId="0" fontId="1" fillId="57" borderId="20" xfId="0" applyFont="1" applyFill="1" applyBorder="1" applyAlignment="1" quotePrefix="1">
      <alignment horizontal="left" vertical="top" wrapText="1"/>
    </xf>
    <xf numFmtId="49" fontId="1" fillId="57" borderId="19" xfId="0" applyNumberFormat="1" applyFont="1" applyFill="1" applyBorder="1" applyAlignment="1">
      <alignment horizontal="center" vertical="center"/>
    </xf>
    <xf numFmtId="0" fontId="1" fillId="57" borderId="19" xfId="0" applyFont="1" applyFill="1" applyBorder="1" applyAlignment="1">
      <alignment horizontal="left"/>
    </xf>
    <xf numFmtId="0" fontId="1" fillId="57" borderId="25" xfId="0" applyFont="1" applyFill="1" applyBorder="1" applyAlignment="1">
      <alignment wrapText="1"/>
    </xf>
    <xf numFmtId="49" fontId="1" fillId="57" borderId="20" xfId="0" applyNumberFormat="1" applyFont="1" applyFill="1" applyBorder="1" applyAlignment="1">
      <alignment horizontal="center" vertical="center"/>
    </xf>
    <xf numFmtId="0" fontId="62" fillId="57" borderId="26" xfId="0" applyFont="1" applyFill="1" applyBorder="1" applyAlignment="1">
      <alignment horizontal="center" vertical="center"/>
    </xf>
    <xf numFmtId="0" fontId="62" fillId="57" borderId="29" xfId="0" applyFont="1" applyFill="1" applyBorder="1" applyAlignment="1">
      <alignment wrapText="1"/>
    </xf>
    <xf numFmtId="0" fontId="1" fillId="57" borderId="19" xfId="0" applyFont="1" applyFill="1" applyBorder="1" applyAlignment="1">
      <alignment/>
    </xf>
    <xf numFmtId="0" fontId="62" fillId="57" borderId="19" xfId="0" applyFont="1" applyFill="1" applyBorder="1" applyAlignment="1">
      <alignment/>
    </xf>
    <xf numFmtId="0" fontId="62" fillId="57" borderId="25" xfId="0" applyFont="1" applyFill="1" applyBorder="1" applyAlignment="1">
      <alignment/>
    </xf>
    <xf numFmtId="0" fontId="62" fillId="57" borderId="25" xfId="0" applyFont="1" applyFill="1" applyBorder="1" applyAlignment="1">
      <alignment wrapText="1"/>
    </xf>
    <xf numFmtId="16" fontId="1" fillId="57" borderId="20" xfId="0" applyNumberFormat="1" applyFont="1" applyFill="1" applyBorder="1" applyAlignment="1">
      <alignment horizontal="left" vertical="top" wrapText="1"/>
    </xf>
    <xf numFmtId="16" fontId="1" fillId="57" borderId="20" xfId="0" applyNumberFormat="1" applyFont="1" applyFill="1" applyBorder="1" applyAlignment="1">
      <alignment horizontal="center" vertical="center" wrapText="1"/>
    </xf>
    <xf numFmtId="0" fontId="1" fillId="57" borderId="21" xfId="0" applyFont="1" applyFill="1" applyBorder="1" applyAlignment="1">
      <alignment horizontal="left" wrapText="1"/>
    </xf>
    <xf numFmtId="16" fontId="1" fillId="0" borderId="20" xfId="0" applyNumberFormat="1" applyFont="1" applyFill="1" applyBorder="1" applyAlignment="1">
      <alignment horizontal="left" vertical="top" wrapText="1"/>
    </xf>
    <xf numFmtId="16" fontId="1" fillId="0" borderId="20" xfId="0" applyNumberFormat="1" applyFont="1" applyFill="1" applyBorder="1" applyAlignment="1">
      <alignment horizontal="center" vertical="center" wrapText="1"/>
    </xf>
    <xf numFmtId="0" fontId="1" fillId="57" borderId="25" xfId="0" applyFont="1" applyFill="1" applyBorder="1" applyAlignment="1">
      <alignment/>
    </xf>
    <xf numFmtId="16" fontId="1" fillId="57" borderId="20" xfId="0" applyNumberFormat="1" applyFont="1" applyFill="1" applyBorder="1" applyAlignment="1" quotePrefix="1">
      <alignment horizontal="left" vertical="top" wrapText="1"/>
    </xf>
    <xf numFmtId="16" fontId="1" fillId="57" borderId="20" xfId="0" applyNumberFormat="1" applyFont="1" applyFill="1" applyBorder="1" applyAlignment="1" quotePrefix="1">
      <alignment horizontal="center" vertical="center" wrapText="1"/>
    </xf>
    <xf numFmtId="0" fontId="62" fillId="57" borderId="25" xfId="0" applyFont="1" applyFill="1" applyBorder="1" applyAlignment="1">
      <alignment horizontal="left"/>
    </xf>
    <xf numFmtId="0" fontId="1" fillId="57" borderId="0" xfId="0" applyFont="1" applyFill="1" applyAlignment="1">
      <alignment/>
    </xf>
    <xf numFmtId="0" fontId="1" fillId="57" borderId="0" xfId="0" applyFont="1" applyFill="1" applyAlignment="1">
      <alignment horizontal="left"/>
    </xf>
    <xf numFmtId="0" fontId="68" fillId="0" borderId="0" xfId="989" applyFont="1" applyAlignment="1">
      <alignment horizontal="center" vertical="center"/>
      <protection/>
    </xf>
    <xf numFmtId="0" fontId="98" fillId="0" borderId="0" xfId="989" applyFont="1" applyAlignment="1">
      <alignment horizontal="center" vertical="center"/>
      <protection/>
    </xf>
    <xf numFmtId="0" fontId="64" fillId="0" borderId="0" xfId="989" applyFont="1" applyAlignment="1">
      <alignment horizontal="center" vertical="center"/>
      <protection/>
    </xf>
    <xf numFmtId="0" fontId="96" fillId="0" borderId="0" xfId="989" applyFont="1" applyAlignment="1">
      <alignment vertical="center"/>
      <protection/>
    </xf>
    <xf numFmtId="0" fontId="62" fillId="57" borderId="20" xfId="0" applyFont="1" applyFill="1" applyBorder="1" applyAlignment="1">
      <alignment horizontal="center" vertical="top" wrapText="1"/>
    </xf>
    <xf numFmtId="0" fontId="1" fillId="0" borderId="0" xfId="990" applyFont="1" applyFill="1" applyBorder="1" applyAlignment="1">
      <alignment horizontal="center" vertical="top" wrapText="1"/>
      <protection/>
    </xf>
    <xf numFmtId="0" fontId="1" fillId="0" borderId="0" xfId="990" applyFont="1" applyFill="1" applyBorder="1" applyAlignment="1">
      <alignment horizontal="center" vertical="top"/>
      <protection/>
    </xf>
    <xf numFmtId="0" fontId="1" fillId="57" borderId="0" xfId="990" applyFont="1" applyFill="1" applyAlignment="1">
      <alignment horizontal="center"/>
      <protection/>
    </xf>
    <xf numFmtId="49" fontId="1" fillId="57" borderId="33" xfId="990" applyNumberFormat="1" applyFont="1" applyFill="1" applyBorder="1" applyAlignment="1">
      <alignment horizontal="center"/>
      <protection/>
    </xf>
    <xf numFmtId="0" fontId="1" fillId="0" borderId="33" xfId="990" applyFont="1" applyFill="1" applyBorder="1" applyAlignment="1">
      <alignment horizontal="center"/>
      <protection/>
    </xf>
    <xf numFmtId="0" fontId="1" fillId="0" borderId="0" xfId="990" applyFont="1" applyFill="1" applyBorder="1" applyAlignment="1">
      <alignment horizontal="center"/>
      <protection/>
    </xf>
    <xf numFmtId="0" fontId="64" fillId="0" borderId="0" xfId="989" applyFont="1" applyAlignment="1">
      <alignment horizontal="center" vertical="center"/>
      <protection/>
    </xf>
    <xf numFmtId="0" fontId="99" fillId="0" borderId="0" xfId="989" applyFont="1" applyAlignment="1">
      <alignment vertical="center"/>
      <protection/>
    </xf>
    <xf numFmtId="0" fontId="93" fillId="0" borderId="0" xfId="989" applyFont="1" applyAlignment="1">
      <alignment horizontal="center" vertical="center"/>
      <protection/>
    </xf>
    <xf numFmtId="0" fontId="5" fillId="0" borderId="0" xfId="989" applyFont="1" applyAlignment="1">
      <alignment vertical="center"/>
      <protection/>
    </xf>
    <xf numFmtId="0" fontId="0" fillId="57" borderId="0" xfId="990" applyFill="1" applyBorder="1" applyAlignment="1">
      <alignment horizontal="center"/>
      <protection/>
    </xf>
    <xf numFmtId="0" fontId="93" fillId="57" borderId="0" xfId="990" applyFont="1" applyFill="1" applyAlignment="1">
      <alignment horizontal="center" vertical="top" wrapText="1"/>
      <protection/>
    </xf>
    <xf numFmtId="0" fontId="66" fillId="57" borderId="0" xfId="990" applyFont="1" applyFill="1" applyAlignment="1">
      <alignment horizontal="center" wrapText="1"/>
      <protection/>
    </xf>
    <xf numFmtId="0" fontId="94" fillId="57" borderId="0" xfId="990" applyFont="1" applyFill="1" applyBorder="1" applyAlignment="1">
      <alignment horizontal="center"/>
      <protection/>
    </xf>
    <xf numFmtId="0" fontId="1" fillId="57" borderId="0" xfId="990" applyFont="1" applyFill="1" applyAlignment="1">
      <alignment horizontal="left" wrapText="1"/>
      <protection/>
    </xf>
    <xf numFmtId="0" fontId="64" fillId="57" borderId="0" xfId="990" applyFont="1" applyFill="1" applyAlignment="1">
      <alignment horizontal="center"/>
      <protection/>
    </xf>
    <xf numFmtId="0" fontId="65" fillId="57" borderId="0" xfId="990" applyFont="1" applyFill="1" applyAlignment="1">
      <alignment horizontal="center"/>
      <protection/>
    </xf>
    <xf numFmtId="0" fontId="62" fillId="0" borderId="22" xfId="990" applyFont="1" applyBorder="1" applyAlignment="1">
      <alignment horizontal="center" vertical="center" wrapText="1"/>
      <protection/>
    </xf>
    <xf numFmtId="0" fontId="62" fillId="0" borderId="26" xfId="990" applyFont="1" applyBorder="1" applyAlignment="1">
      <alignment horizontal="center" vertical="center" wrapText="1"/>
      <protection/>
    </xf>
    <xf numFmtId="0" fontId="62" fillId="0" borderId="20" xfId="990" applyFont="1" applyBorder="1" applyAlignment="1">
      <alignment horizontal="center" vertical="center" wrapText="1"/>
      <protection/>
    </xf>
    <xf numFmtId="0" fontId="62" fillId="0" borderId="22" xfId="990" applyFont="1" applyBorder="1" applyAlignment="1">
      <alignment horizontal="center" vertical="center"/>
      <protection/>
    </xf>
    <xf numFmtId="0" fontId="62" fillId="0" borderId="26" xfId="990" applyFont="1" applyBorder="1" applyAlignment="1">
      <alignment horizontal="center" vertical="center"/>
      <protection/>
    </xf>
    <xf numFmtId="0" fontId="1" fillId="57" borderId="0" xfId="990" applyFont="1" applyFill="1" applyBorder="1" applyAlignment="1">
      <alignment horizontal="center"/>
      <protection/>
    </xf>
    <xf numFmtId="0" fontId="1" fillId="57" borderId="0" xfId="990" applyFont="1" applyFill="1" applyAlignment="1">
      <alignment horizontal="center" vertical="top"/>
      <protection/>
    </xf>
    <xf numFmtId="0" fontId="63" fillId="57" borderId="0" xfId="290" applyFont="1" applyFill="1" applyAlignment="1" applyProtection="1">
      <alignment horizontal="center"/>
      <protection/>
    </xf>
    <xf numFmtId="0" fontId="67" fillId="57" borderId="0" xfId="990" applyFont="1" applyFill="1" applyAlignment="1">
      <alignment horizontal="center"/>
      <protection/>
    </xf>
    <xf numFmtId="0" fontId="68" fillId="0" borderId="0" xfId="0" applyFont="1" applyFill="1" applyAlignment="1">
      <alignment horizontal="center" vertical="center" wrapText="1"/>
    </xf>
    <xf numFmtId="0" fontId="68" fillId="57" borderId="0" xfId="990" applyFont="1" applyFill="1" applyAlignment="1">
      <alignment horizontal="center"/>
      <protection/>
    </xf>
    <xf numFmtId="0" fontId="64" fillId="57" borderId="0" xfId="990" applyFont="1" applyFill="1" applyAlignment="1">
      <alignment horizontal="center"/>
      <protection/>
    </xf>
    <xf numFmtId="0" fontId="93" fillId="57" borderId="0" xfId="990" applyFont="1" applyFill="1" applyAlignment="1">
      <alignment horizontal="center" vertical="top"/>
      <protection/>
    </xf>
    <xf numFmtId="0" fontId="1" fillId="57" borderId="0" xfId="990" applyFont="1" applyFill="1" applyAlignment="1">
      <alignment horizontal="center" vertical="top" wrapText="1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4" fontId="1" fillId="0" borderId="33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91" fillId="0" borderId="0" xfId="0" applyFont="1" applyFill="1" applyAlignment="1">
      <alignment horizontal="center" vertical="center" wrapText="1"/>
    </xf>
    <xf numFmtId="0" fontId="3" fillId="0" borderId="33" xfId="0" applyFont="1" applyFill="1" applyBorder="1" applyAlignment="1">
      <alignment horizontal="right" vertical="center" wrapText="1"/>
    </xf>
    <xf numFmtId="0" fontId="63" fillId="0" borderId="0" xfId="0" applyFont="1" applyFill="1" applyAlignment="1">
      <alignment horizontal="center" vertical="center" wrapText="1"/>
    </xf>
    <xf numFmtId="0" fontId="97" fillId="0" borderId="0" xfId="0" applyFont="1" applyFill="1" applyAlignment="1">
      <alignment horizontal="center" vertical="center" wrapText="1"/>
    </xf>
    <xf numFmtId="0" fontId="97" fillId="0" borderId="0" xfId="0" applyFont="1" applyFill="1" applyAlignment="1">
      <alignment vertical="center" wrapText="1"/>
    </xf>
    <xf numFmtId="0" fontId="95" fillId="0" borderId="0" xfId="0" applyFont="1" applyFill="1" applyAlignment="1">
      <alignment horizontal="center" vertical="center" wrapText="1"/>
    </xf>
    <xf numFmtId="0" fontId="96" fillId="0" borderId="0" xfId="0" applyFont="1" applyFill="1" applyAlignment="1">
      <alignment horizontal="center" vertical="center" wrapText="1"/>
    </xf>
    <xf numFmtId="0" fontId="96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4" fontId="0" fillId="0" borderId="0" xfId="0" applyNumberFormat="1" applyFont="1" applyFill="1" applyAlignment="1">
      <alignment horizontal="center" vertical="center" wrapText="1"/>
    </xf>
    <xf numFmtId="4" fontId="1" fillId="0" borderId="24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74" fillId="0" borderId="0" xfId="989" applyFont="1" applyAlignment="1">
      <alignment horizontal="justify" vertical="center"/>
      <protection/>
    </xf>
    <xf numFmtId="0" fontId="0" fillId="0" borderId="0" xfId="0" applyAlignment="1">
      <alignment/>
    </xf>
    <xf numFmtId="0" fontId="63" fillId="0" borderId="0" xfId="989" applyFont="1" applyAlignment="1">
      <alignment horizontal="center" vertical="center"/>
      <protection/>
    </xf>
    <xf numFmtId="0" fontId="63" fillId="0" borderId="0" xfId="989" applyFont="1" applyAlignment="1">
      <alignment vertical="center"/>
      <protection/>
    </xf>
    <xf numFmtId="0" fontId="2" fillId="0" borderId="20" xfId="989" applyFont="1" applyBorder="1" applyAlignment="1">
      <alignment vertical="center" wrapText="1"/>
      <protection/>
    </xf>
    <xf numFmtId="0" fontId="92" fillId="0" borderId="0" xfId="989" applyFont="1" applyAlignment="1">
      <alignment horizontal="right" vertical="center"/>
      <protection/>
    </xf>
    <xf numFmtId="0" fontId="68" fillId="0" borderId="20" xfId="989" applyFont="1" applyBorder="1" applyAlignment="1">
      <alignment horizontal="center" vertical="center" wrapText="1"/>
      <protection/>
    </xf>
    <xf numFmtId="0" fontId="5" fillId="0" borderId="20" xfId="989" applyFont="1" applyBorder="1" applyAlignment="1">
      <alignment vertical="center" wrapText="1"/>
      <protection/>
    </xf>
    <xf numFmtId="0" fontId="82" fillId="0" borderId="20" xfId="989" applyFont="1" applyBorder="1" applyAlignment="1">
      <alignment vertical="center" wrapText="1"/>
      <protection/>
    </xf>
    <xf numFmtId="0" fontId="90" fillId="0" borderId="20" xfId="989" applyFont="1" applyBorder="1" applyAlignment="1">
      <alignment vertical="center"/>
      <protection/>
    </xf>
    <xf numFmtId="0" fontId="2" fillId="0" borderId="20" xfId="989" applyFont="1" applyBorder="1" applyAlignment="1">
      <alignment horizontal="left" vertical="center" wrapText="1"/>
      <protection/>
    </xf>
    <xf numFmtId="0" fontId="6" fillId="0" borderId="20" xfId="989" applyFont="1" applyBorder="1" applyAlignment="1">
      <alignment vertical="center"/>
      <protection/>
    </xf>
    <xf numFmtId="0" fontId="6" fillId="0" borderId="20" xfId="989" applyFont="1" applyBorder="1" applyAlignment="1">
      <alignment vertical="center" wrapText="1"/>
      <protection/>
    </xf>
    <xf numFmtId="0" fontId="82" fillId="0" borderId="19" xfId="989" applyFont="1" applyBorder="1" applyAlignment="1">
      <alignment horizontal="left" vertical="center" wrapText="1"/>
      <protection/>
    </xf>
    <xf numFmtId="0" fontId="90" fillId="0" borderId="21" xfId="989" applyFont="1" applyBorder="1" applyAlignment="1">
      <alignment vertical="center" wrapText="1"/>
      <protection/>
    </xf>
    <xf numFmtId="0" fontId="90" fillId="0" borderId="25" xfId="989" applyFont="1" applyBorder="1" applyAlignment="1">
      <alignment vertical="center" wrapText="1"/>
      <protection/>
    </xf>
    <xf numFmtId="0" fontId="82" fillId="0" borderId="19" xfId="989" applyFont="1" applyBorder="1" applyAlignment="1">
      <alignment horizontal="left" vertical="center"/>
      <protection/>
    </xf>
    <xf numFmtId="0" fontId="90" fillId="0" borderId="21" xfId="989" applyFont="1" applyBorder="1" applyAlignment="1">
      <alignment vertical="center"/>
      <protection/>
    </xf>
    <xf numFmtId="0" fontId="90" fillId="0" borderId="25" xfId="989" applyFont="1" applyBorder="1" applyAlignment="1">
      <alignment vertical="center"/>
      <protection/>
    </xf>
    <xf numFmtId="0" fontId="2" fillId="0" borderId="19" xfId="989" applyFont="1" applyBorder="1" applyAlignment="1">
      <alignment horizontal="left" vertical="center"/>
      <protection/>
    </xf>
    <xf numFmtId="0" fontId="6" fillId="0" borderId="21" xfId="989" applyFont="1" applyBorder="1" applyAlignment="1">
      <alignment vertical="center"/>
      <protection/>
    </xf>
    <xf numFmtId="0" fontId="6" fillId="0" borderId="25" xfId="989" applyFont="1" applyBorder="1" applyAlignment="1">
      <alignment vertical="center"/>
      <protection/>
    </xf>
    <xf numFmtId="0" fontId="82" fillId="0" borderId="19" xfId="989" applyFont="1" applyBorder="1" applyAlignment="1">
      <alignment vertical="center"/>
      <protection/>
    </xf>
    <xf numFmtId="0" fontId="2" fillId="0" borderId="0" xfId="0" applyFont="1" applyFill="1" applyBorder="1" applyAlignment="1">
      <alignment horizontal="center" vertical="center" wrapText="1"/>
    </xf>
    <xf numFmtId="0" fontId="82" fillId="0" borderId="19" xfId="989" applyFont="1" applyBorder="1" applyAlignment="1">
      <alignment vertical="center" wrapText="1"/>
      <protection/>
    </xf>
    <xf numFmtId="0" fontId="2" fillId="0" borderId="33" xfId="0" applyFont="1" applyFill="1" applyBorder="1" applyAlignment="1">
      <alignment horizontal="left" vertical="center" wrapText="1"/>
    </xf>
    <xf numFmtId="0" fontId="91" fillId="0" borderId="0" xfId="989" applyFont="1" applyAlignment="1">
      <alignment horizontal="left" vertical="center" wrapText="1"/>
      <protection/>
    </xf>
    <xf numFmtId="0" fontId="2" fillId="0" borderId="24" xfId="0" applyFont="1" applyFill="1" applyBorder="1" applyAlignment="1">
      <alignment horizontal="left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4" fontId="2" fillId="0" borderId="33" xfId="0" applyNumberFormat="1" applyFont="1" applyFill="1" applyBorder="1" applyAlignment="1">
      <alignment horizontal="center" vertical="center" wrapText="1"/>
    </xf>
    <xf numFmtId="0" fontId="91" fillId="0" borderId="0" xfId="991" applyFont="1" applyFill="1" applyAlignment="1">
      <alignment horizontal="center" vertical="top" wrapText="1"/>
      <protection/>
    </xf>
    <xf numFmtId="0" fontId="1" fillId="57" borderId="0" xfId="991" applyFont="1" applyFill="1" applyAlignment="1">
      <alignment vertical="center" wrapText="1"/>
      <protection/>
    </xf>
    <xf numFmtId="0" fontId="0" fillId="57" borderId="0" xfId="991" applyFont="1" applyFill="1" applyAlignment="1">
      <alignment vertical="center" wrapText="1"/>
      <protection/>
    </xf>
    <xf numFmtId="0" fontId="95" fillId="57" borderId="0" xfId="991" applyFont="1" applyFill="1" applyAlignment="1">
      <alignment horizontal="center" vertical="center" wrapText="1"/>
      <protection/>
    </xf>
    <xf numFmtId="0" fontId="91" fillId="57" borderId="0" xfId="991" applyFont="1" applyFill="1" applyAlignment="1">
      <alignment horizontal="center" vertical="center" wrapText="1"/>
      <protection/>
    </xf>
    <xf numFmtId="0" fontId="3" fillId="0" borderId="33" xfId="991" applyFont="1" applyFill="1" applyBorder="1" applyAlignment="1">
      <alignment horizontal="right" vertical="center" wrapText="1"/>
      <protection/>
    </xf>
    <xf numFmtId="0" fontId="62" fillId="0" borderId="22" xfId="991" applyFont="1" applyFill="1" applyBorder="1" applyAlignment="1">
      <alignment horizontal="center" vertical="center" wrapText="1"/>
      <protection/>
    </xf>
    <xf numFmtId="0" fontId="62" fillId="0" borderId="26" xfId="991" applyFont="1" applyFill="1" applyBorder="1" applyAlignment="1">
      <alignment horizontal="center" vertical="center" wrapText="1"/>
      <protection/>
    </xf>
    <xf numFmtId="0" fontId="62" fillId="57" borderId="23" xfId="991" applyFont="1" applyFill="1" applyBorder="1" applyAlignment="1">
      <alignment horizontal="center" vertical="center" wrapText="1"/>
      <protection/>
    </xf>
    <xf numFmtId="0" fontId="62" fillId="57" borderId="24" xfId="991" applyFont="1" applyFill="1" applyBorder="1" applyAlignment="1">
      <alignment horizontal="center" vertical="center" wrapText="1"/>
      <protection/>
    </xf>
    <xf numFmtId="0" fontId="62" fillId="57" borderId="30" xfId="991" applyFont="1" applyFill="1" applyBorder="1" applyAlignment="1">
      <alignment horizontal="center" vertical="center" wrapText="1"/>
      <protection/>
    </xf>
    <xf numFmtId="0" fontId="62" fillId="57" borderId="27" xfId="991" applyFont="1" applyFill="1" applyBorder="1" applyAlignment="1">
      <alignment horizontal="center" vertical="center" wrapText="1"/>
      <protection/>
    </xf>
    <xf numFmtId="0" fontId="62" fillId="57" borderId="33" xfId="991" applyFont="1" applyFill="1" applyBorder="1" applyAlignment="1">
      <alignment horizontal="center" vertical="center" wrapText="1"/>
      <protection/>
    </xf>
    <xf numFmtId="0" fontId="62" fillId="57" borderId="32" xfId="991" applyFont="1" applyFill="1" applyBorder="1" applyAlignment="1">
      <alignment horizontal="center" vertical="center" wrapText="1"/>
      <protection/>
    </xf>
    <xf numFmtId="49" fontId="62" fillId="57" borderId="22" xfId="991" applyNumberFormat="1" applyFont="1" applyFill="1" applyBorder="1" applyAlignment="1">
      <alignment horizontal="center" vertical="center" wrapText="1"/>
      <protection/>
    </xf>
    <xf numFmtId="49" fontId="62" fillId="57" borderId="26" xfId="991" applyNumberFormat="1" applyFont="1" applyFill="1" applyBorder="1" applyAlignment="1">
      <alignment horizontal="center" vertical="center" wrapText="1"/>
      <protection/>
    </xf>
    <xf numFmtId="0" fontId="62" fillId="57" borderId="19" xfId="991" applyFont="1" applyFill="1" applyBorder="1" applyAlignment="1">
      <alignment horizontal="center" vertical="center" wrapText="1"/>
      <protection/>
    </xf>
    <xf numFmtId="0" fontId="62" fillId="57" borderId="21" xfId="991" applyFont="1" applyFill="1" applyBorder="1" applyAlignment="1">
      <alignment horizontal="center" vertical="center" wrapText="1"/>
      <protection/>
    </xf>
    <xf numFmtId="0" fontId="62" fillId="57" borderId="25" xfId="991" applyFont="1" applyFill="1" applyBorder="1" applyAlignment="1">
      <alignment horizontal="center" vertical="center" wrapText="1"/>
      <protection/>
    </xf>
    <xf numFmtId="0" fontId="63" fillId="57" borderId="0" xfId="991" applyFont="1" applyFill="1" applyAlignment="1">
      <alignment horizontal="center" vertical="center" wrapText="1"/>
      <protection/>
    </xf>
    <xf numFmtId="0" fontId="60" fillId="57" borderId="0" xfId="991" applyFont="1" applyFill="1" applyAlignment="1">
      <alignment horizontal="center" vertical="center" wrapText="1"/>
      <protection/>
    </xf>
    <xf numFmtId="0" fontId="1" fillId="57" borderId="0" xfId="991" applyFont="1" applyFill="1" applyAlignment="1">
      <alignment horizontal="center" vertical="center" wrapText="1"/>
      <protection/>
    </xf>
    <xf numFmtId="0" fontId="1" fillId="0" borderId="19" xfId="991" applyFont="1" applyFill="1" applyBorder="1" applyAlignment="1">
      <alignment horizontal="left" vertical="center" wrapText="1"/>
      <protection/>
    </xf>
    <xf numFmtId="0" fontId="4" fillId="0" borderId="21" xfId="991" applyFont="1" applyFill="1" applyBorder="1" applyAlignment="1">
      <alignment horizontal="left" vertical="center" wrapText="1"/>
      <protection/>
    </xf>
    <xf numFmtId="0" fontId="0" fillId="0" borderId="21" xfId="991" applyFont="1" applyFill="1" applyBorder="1" applyAlignment="1">
      <alignment horizontal="left" vertical="center" wrapText="1"/>
      <protection/>
    </xf>
    <xf numFmtId="0" fontId="0" fillId="0" borderId="25" xfId="991" applyFont="1" applyFill="1" applyBorder="1" applyAlignment="1">
      <alignment horizontal="left" vertical="center" wrapText="1"/>
      <protection/>
    </xf>
    <xf numFmtId="0" fontId="1" fillId="0" borderId="21" xfId="991" applyFont="1" applyFill="1" applyBorder="1" applyAlignment="1">
      <alignment horizontal="left" vertical="center" wrapText="1"/>
      <protection/>
    </xf>
    <xf numFmtId="0" fontId="0" fillId="0" borderId="21" xfId="991" applyFont="1" applyFill="1" applyBorder="1" applyAlignment="1">
      <alignment horizontal="left" vertical="center" wrapText="1"/>
      <protection/>
    </xf>
    <xf numFmtId="0" fontId="0" fillId="0" borderId="25" xfId="991" applyFont="1" applyFill="1" applyBorder="1" applyAlignment="1">
      <alignment horizontal="left" vertical="center" wrapText="1"/>
      <protection/>
    </xf>
    <xf numFmtId="0" fontId="62" fillId="0" borderId="19" xfId="991" applyFont="1" applyBorder="1" applyAlignment="1">
      <alignment horizontal="center" vertical="center" wrapText="1"/>
      <protection/>
    </xf>
    <xf numFmtId="0" fontId="62" fillId="0" borderId="21" xfId="991" applyFont="1" applyBorder="1" applyAlignment="1">
      <alignment horizontal="center" vertical="center" wrapText="1"/>
      <protection/>
    </xf>
    <xf numFmtId="0" fontId="62" fillId="0" borderId="25" xfId="991" applyFont="1" applyBorder="1" applyAlignment="1">
      <alignment horizontal="center" vertical="center" wrapText="1"/>
      <protection/>
    </xf>
    <xf numFmtId="0" fontId="62" fillId="57" borderId="19" xfId="991" applyFont="1" applyFill="1" applyBorder="1" applyAlignment="1">
      <alignment horizontal="left" vertical="center" wrapText="1"/>
      <protection/>
    </xf>
    <xf numFmtId="0" fontId="62" fillId="57" borderId="21" xfId="991" applyFont="1" applyFill="1" applyBorder="1" applyAlignment="1">
      <alignment horizontal="left" vertical="center" wrapText="1"/>
      <protection/>
    </xf>
    <xf numFmtId="0" fontId="0" fillId="0" borderId="21" xfId="991" applyFont="1" applyBorder="1" applyAlignment="1">
      <alignment horizontal="left" vertical="center" wrapText="1"/>
      <protection/>
    </xf>
    <xf numFmtId="0" fontId="0" fillId="0" borderId="25" xfId="991" applyFont="1" applyBorder="1" applyAlignment="1">
      <alignment horizontal="left" vertical="center" wrapText="1"/>
      <protection/>
    </xf>
    <xf numFmtId="0" fontId="1" fillId="0" borderId="19" xfId="991" applyFont="1" applyFill="1" applyBorder="1" applyAlignment="1">
      <alignment wrapText="1"/>
      <protection/>
    </xf>
    <xf numFmtId="0" fontId="0" fillId="0" borderId="21" xfId="991" applyFont="1" applyFill="1" applyBorder="1" applyAlignment="1">
      <alignment wrapText="1"/>
      <protection/>
    </xf>
    <xf numFmtId="0" fontId="0" fillId="0" borderId="25" xfId="991" applyFont="1" applyFill="1" applyBorder="1" applyAlignment="1">
      <alignment wrapText="1"/>
      <protection/>
    </xf>
    <xf numFmtId="0" fontId="1" fillId="0" borderId="19" xfId="991" applyFont="1" applyBorder="1" applyAlignment="1">
      <alignment horizontal="left" vertical="center" wrapText="1"/>
      <protection/>
    </xf>
    <xf numFmtId="0" fontId="1" fillId="0" borderId="21" xfId="991" applyFont="1" applyBorder="1" applyAlignment="1">
      <alignment horizontal="left" vertical="center" wrapText="1"/>
      <protection/>
    </xf>
    <xf numFmtId="0" fontId="1" fillId="0" borderId="25" xfId="991" applyFont="1" applyBorder="1" applyAlignment="1">
      <alignment horizontal="left" vertical="center" wrapText="1"/>
      <protection/>
    </xf>
    <xf numFmtId="0" fontId="62" fillId="0" borderId="19" xfId="991" applyFont="1" applyFill="1" applyBorder="1" applyAlignment="1">
      <alignment horizontal="left" vertical="center" wrapText="1"/>
      <protection/>
    </xf>
    <xf numFmtId="0" fontId="62" fillId="0" borderId="21" xfId="991" applyFont="1" applyFill="1" applyBorder="1" applyAlignment="1">
      <alignment horizontal="left" vertical="center" wrapText="1"/>
      <protection/>
    </xf>
    <xf numFmtId="0" fontId="1" fillId="57" borderId="21" xfId="991" applyFont="1" applyFill="1" applyBorder="1" applyAlignment="1">
      <alignment horizontal="left" vertical="center" wrapText="1"/>
      <protection/>
    </xf>
    <xf numFmtId="0" fontId="0" fillId="0" borderId="21" xfId="991" applyFont="1" applyBorder="1" applyAlignment="1">
      <alignment horizontal="left" vertical="center" wrapText="1"/>
      <protection/>
    </xf>
    <xf numFmtId="0" fontId="0" fillId="0" borderId="25" xfId="991" applyFont="1" applyBorder="1" applyAlignment="1">
      <alignment horizontal="left" vertical="center" wrapText="1"/>
      <protection/>
    </xf>
    <xf numFmtId="0" fontId="1" fillId="57" borderId="19" xfId="991" applyFont="1" applyFill="1" applyBorder="1" applyAlignment="1">
      <alignment horizontal="left" vertical="center" wrapText="1"/>
      <protection/>
    </xf>
    <xf numFmtId="0" fontId="1" fillId="57" borderId="25" xfId="991" applyFont="1" applyFill="1" applyBorder="1" applyAlignment="1">
      <alignment horizontal="left" vertical="center" wrapText="1"/>
      <protection/>
    </xf>
    <xf numFmtId="0" fontId="60" fillId="0" borderId="0" xfId="991" applyFont="1" applyFill="1" applyAlignment="1">
      <alignment horizontal="center"/>
      <protection/>
    </xf>
    <xf numFmtId="0" fontId="62" fillId="0" borderId="27" xfId="991" applyFont="1" applyBorder="1" applyAlignment="1">
      <alignment horizontal="left" wrapText="1"/>
      <protection/>
    </xf>
    <xf numFmtId="0" fontId="62" fillId="0" borderId="33" xfId="991" applyFont="1" applyBorder="1" applyAlignment="1">
      <alignment horizontal="left" wrapText="1"/>
      <protection/>
    </xf>
    <xf numFmtId="0" fontId="62" fillId="0" borderId="32" xfId="991" applyFont="1" applyBorder="1" applyAlignment="1">
      <alignment horizontal="left" wrapText="1"/>
      <protection/>
    </xf>
    <xf numFmtId="0" fontId="79" fillId="57" borderId="21" xfId="991" applyFont="1" applyFill="1" applyBorder="1" applyAlignment="1">
      <alignment horizontal="left" vertical="center" wrapText="1"/>
      <protection/>
    </xf>
    <xf numFmtId="0" fontId="1" fillId="57" borderId="0" xfId="991" applyFont="1" applyFill="1" applyBorder="1" applyAlignment="1">
      <alignment horizontal="left" vertical="center" wrapText="1"/>
      <protection/>
    </xf>
    <xf numFmtId="0" fontId="68" fillId="57" borderId="0" xfId="991" applyFont="1" applyFill="1" applyAlignment="1">
      <alignment horizontal="center" vertical="center" wrapText="1"/>
      <protection/>
    </xf>
    <xf numFmtId="0" fontId="1" fillId="0" borderId="0" xfId="991" applyFont="1" applyFill="1" applyAlignment="1">
      <alignment horizontal="left" vertical="top" wrapText="1"/>
      <protection/>
    </xf>
    <xf numFmtId="0" fontId="1" fillId="0" borderId="0" xfId="991" applyFont="1" applyFill="1" applyAlignment="1">
      <alignment horizontal="center" vertical="top" wrapText="1"/>
      <protection/>
    </xf>
    <xf numFmtId="0" fontId="60" fillId="0" borderId="0" xfId="991" applyFont="1" applyAlignment="1">
      <alignment horizontal="center"/>
      <protection/>
    </xf>
    <xf numFmtId="0" fontId="1" fillId="57" borderId="0" xfId="991" applyFont="1" applyFill="1" applyAlignment="1">
      <alignment horizontal="left" vertical="top" wrapText="1"/>
      <protection/>
    </xf>
    <xf numFmtId="0" fontId="1" fillId="57" borderId="0" xfId="991" applyFont="1" applyFill="1" applyAlignment="1">
      <alignment horizontal="center" vertical="top" wrapText="1"/>
      <protection/>
    </xf>
    <xf numFmtId="0" fontId="62" fillId="0" borderId="19" xfId="991" applyFont="1" applyBorder="1" applyAlignment="1">
      <alignment wrapText="1"/>
      <protection/>
    </xf>
    <xf numFmtId="0" fontId="62" fillId="0" borderId="21" xfId="991" applyFont="1" applyBorder="1" applyAlignment="1">
      <alignment wrapText="1"/>
      <protection/>
    </xf>
    <xf numFmtId="0" fontId="0" fillId="0" borderId="21" xfId="991" applyFont="1" applyBorder="1" applyAlignment="1">
      <alignment wrapText="1"/>
      <protection/>
    </xf>
    <xf numFmtId="0" fontId="0" fillId="0" borderId="25" xfId="991" applyFont="1" applyBorder="1" applyAlignment="1">
      <alignment wrapText="1"/>
      <protection/>
    </xf>
    <xf numFmtId="0" fontId="60" fillId="57" borderId="0" xfId="991" applyFont="1" applyFill="1" applyAlignment="1">
      <alignment horizontal="left" vertical="center"/>
      <protection/>
    </xf>
    <xf numFmtId="0" fontId="63" fillId="0" borderId="19" xfId="0" applyFont="1" applyBorder="1" applyAlignment="1">
      <alignment horizontal="left" vertical="center" wrapText="1"/>
    </xf>
    <xf numFmtId="0" fontId="63" fillId="0" borderId="25" xfId="0" applyFont="1" applyBorder="1" applyAlignment="1">
      <alignment horizontal="left" vertical="center" wrapText="1"/>
    </xf>
    <xf numFmtId="0" fontId="0" fillId="57" borderId="0" xfId="0" applyFill="1" applyBorder="1" applyAlignment="1">
      <alignment horizontal="center" vertical="center"/>
    </xf>
    <xf numFmtId="0" fontId="63" fillId="57" borderId="0" xfId="0" applyFont="1" applyFill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0" fontId="97" fillId="0" borderId="19" xfId="0" applyFont="1" applyBorder="1" applyAlignment="1">
      <alignment horizontal="center" vertical="center" wrapText="1"/>
    </xf>
    <xf numFmtId="0" fontId="71" fillId="0" borderId="27" xfId="0" applyFont="1" applyBorder="1" applyAlignment="1">
      <alignment horizontal="center" vertical="center" wrapText="1"/>
    </xf>
    <xf numFmtId="0" fontId="71" fillId="0" borderId="32" xfId="0" applyFont="1" applyBorder="1" applyAlignment="1">
      <alignment horizontal="center" vertical="center" wrapText="1"/>
    </xf>
    <xf numFmtId="0" fontId="80" fillId="0" borderId="19" xfId="0" applyFont="1" applyFill="1" applyBorder="1" applyAlignment="1">
      <alignment horizontal="left" vertical="top" wrapText="1"/>
    </xf>
    <xf numFmtId="0" fontId="80" fillId="0" borderId="25" xfId="0" applyFont="1" applyFill="1" applyBorder="1" applyAlignment="1">
      <alignment horizontal="left" vertical="top" wrapText="1"/>
    </xf>
    <xf numFmtId="0" fontId="0" fillId="0" borderId="24" xfId="0" applyFill="1" applyBorder="1" applyAlignment="1">
      <alignment horizontal="center" vertical="center"/>
    </xf>
    <xf numFmtId="0" fontId="80" fillId="0" borderId="0" xfId="0" applyFont="1" applyFill="1" applyAlignment="1">
      <alignment horizontal="center" vertical="center"/>
    </xf>
    <xf numFmtId="0" fontId="80" fillId="0" borderId="23" xfId="0" applyFont="1" applyFill="1" applyBorder="1" applyAlignment="1">
      <alignment horizontal="center" vertical="center" wrapText="1"/>
    </xf>
    <xf numFmtId="0" fontId="80" fillId="0" borderId="30" xfId="0" applyFont="1" applyFill="1" applyBorder="1" applyAlignment="1">
      <alignment horizontal="center" vertical="center" wrapText="1"/>
    </xf>
    <xf numFmtId="0" fontId="73" fillId="0" borderId="19" xfId="0" applyFont="1" applyFill="1" applyBorder="1" applyAlignment="1">
      <alignment horizontal="center" vertical="center" wrapText="1"/>
    </xf>
    <xf numFmtId="0" fontId="73" fillId="0" borderId="25" xfId="0" applyFont="1" applyFill="1" applyBorder="1" applyAlignment="1">
      <alignment horizontal="center" vertical="center" wrapText="1"/>
    </xf>
    <xf numFmtId="0" fontId="80" fillId="57" borderId="0" xfId="0" applyFont="1" applyFill="1" applyAlignment="1">
      <alignment horizontal="center" wrapText="1"/>
    </xf>
    <xf numFmtId="0" fontId="0" fillId="57" borderId="0" xfId="0" applyFont="1" applyFill="1" applyAlignment="1">
      <alignment horizontal="center" wrapText="1"/>
    </xf>
    <xf numFmtId="0" fontId="63" fillId="57" borderId="0" xfId="0" applyFont="1" applyFill="1" applyAlignment="1">
      <alignment horizontal="center"/>
    </xf>
    <xf numFmtId="0" fontId="0" fillId="57" borderId="0" xfId="0" applyFont="1" applyFill="1" applyAlignment="1">
      <alignment horizontal="center"/>
    </xf>
    <xf numFmtId="0" fontId="82" fillId="0" borderId="22" xfId="0" applyFont="1" applyBorder="1" applyAlignment="1">
      <alignment horizontal="center" vertical="center" wrapText="1"/>
    </xf>
    <xf numFmtId="0" fontId="82" fillId="0" borderId="26" xfId="0" applyFont="1" applyBorder="1" applyAlignment="1">
      <alignment horizontal="center" vertical="center" wrapText="1"/>
    </xf>
    <xf numFmtId="0" fontId="82" fillId="0" borderId="20" xfId="0" applyFont="1" applyBorder="1" applyAlignment="1">
      <alignment horizontal="center" vertical="center" wrapText="1"/>
    </xf>
    <xf numFmtId="0" fontId="1" fillId="57" borderId="0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62" fillId="0" borderId="30" xfId="0" applyFont="1" applyFill="1" applyBorder="1" applyAlignment="1">
      <alignment horizontal="left" vertical="center" wrapText="1"/>
    </xf>
    <xf numFmtId="0" fontId="62" fillId="0" borderId="19" xfId="0" applyFont="1" applyFill="1" applyBorder="1" applyAlignment="1">
      <alignment horizontal="left" vertical="center" wrapText="1"/>
    </xf>
    <xf numFmtId="0" fontId="62" fillId="0" borderId="25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62" fillId="0" borderId="20" xfId="0" applyFont="1" applyBorder="1" applyAlignment="1">
      <alignment horizontal="center" vertical="center" wrapText="1"/>
    </xf>
    <xf numFmtId="0" fontId="76" fillId="0" borderId="1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62" fillId="57" borderId="19" xfId="0" applyFont="1" applyFill="1" applyBorder="1" applyAlignment="1">
      <alignment horizontal="left" wrapText="1"/>
    </xf>
    <xf numFmtId="0" fontId="0" fillId="0" borderId="21" xfId="0" applyBorder="1" applyAlignment="1">
      <alignment wrapText="1"/>
    </xf>
    <xf numFmtId="0" fontId="0" fillId="0" borderId="25" xfId="0" applyBorder="1" applyAlignment="1">
      <alignment wrapText="1"/>
    </xf>
    <xf numFmtId="0" fontId="62" fillId="57" borderId="21" xfId="0" applyFont="1" applyFill="1" applyBorder="1" applyAlignment="1">
      <alignment horizontal="left" wrapText="1"/>
    </xf>
    <xf numFmtId="0" fontId="76" fillId="0" borderId="25" xfId="0" applyFont="1" applyBorder="1" applyAlignment="1">
      <alignment wrapText="1"/>
    </xf>
    <xf numFmtId="0" fontId="62" fillId="57" borderId="27" xfId="0" applyFont="1" applyFill="1" applyBorder="1" applyAlignment="1">
      <alignment horizontal="left" wrapText="1"/>
    </xf>
    <xf numFmtId="0" fontId="0" fillId="0" borderId="33" xfId="0" applyBorder="1" applyAlignment="1">
      <alignment wrapText="1"/>
    </xf>
    <xf numFmtId="0" fontId="0" fillId="0" borderId="32" xfId="0" applyBorder="1" applyAlignment="1">
      <alignment wrapText="1"/>
    </xf>
    <xf numFmtId="0" fontId="62" fillId="57" borderId="23" xfId="0" applyFont="1" applyFill="1" applyBorder="1" applyAlignment="1">
      <alignment horizontal="left" wrapText="1"/>
    </xf>
    <xf numFmtId="0" fontId="76" fillId="0" borderId="24" xfId="0" applyFont="1" applyBorder="1" applyAlignment="1">
      <alignment wrapText="1"/>
    </xf>
    <xf numFmtId="0" fontId="76" fillId="0" borderId="30" xfId="0" applyFont="1" applyBorder="1" applyAlignment="1">
      <alignment wrapText="1"/>
    </xf>
    <xf numFmtId="0" fontId="62" fillId="0" borderId="21" xfId="0" applyFont="1" applyBorder="1" applyAlignment="1">
      <alignment wrapText="1"/>
    </xf>
    <xf numFmtId="0" fontId="62" fillId="0" borderId="25" xfId="0" applyFont="1" applyBorder="1" applyAlignment="1">
      <alignment wrapText="1"/>
    </xf>
    <xf numFmtId="0" fontId="62" fillId="57" borderId="21" xfId="0" applyFont="1" applyFill="1" applyBorder="1" applyAlignment="1">
      <alignment horizontal="left" vertical="center" wrapText="1"/>
    </xf>
    <xf numFmtId="0" fontId="76" fillId="0" borderId="25" xfId="0" applyFont="1" applyBorder="1" applyAlignment="1">
      <alignment horizontal="left" vertical="center" wrapText="1"/>
    </xf>
    <xf numFmtId="0" fontId="62" fillId="57" borderId="25" xfId="0" applyFont="1" applyFill="1" applyBorder="1" applyAlignment="1">
      <alignment horizontal="left" wrapText="1"/>
    </xf>
    <xf numFmtId="0" fontId="62" fillId="57" borderId="20" xfId="0" applyFont="1" applyFill="1" applyBorder="1" applyAlignment="1">
      <alignment horizontal="center" vertical="center" wrapText="1"/>
    </xf>
    <xf numFmtId="0" fontId="62" fillId="0" borderId="21" xfId="0" applyFont="1" applyBorder="1" applyAlignment="1">
      <alignment vertical="center" wrapText="1"/>
    </xf>
    <xf numFmtId="0" fontId="62" fillId="0" borderId="25" xfId="0" applyFont="1" applyBorder="1" applyAlignment="1">
      <alignment vertical="center" wrapText="1"/>
    </xf>
    <xf numFmtId="0" fontId="62" fillId="57" borderId="29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31" xfId="0" applyBorder="1" applyAlignment="1">
      <alignment wrapText="1"/>
    </xf>
    <xf numFmtId="0" fontId="63" fillId="57" borderId="0" xfId="0" applyFont="1" applyFill="1" applyAlignment="1">
      <alignment horizontal="center" wrapText="1"/>
    </xf>
    <xf numFmtId="0" fontId="1" fillId="57" borderId="0" xfId="0" applyFont="1" applyFill="1" applyAlignment="1">
      <alignment wrapText="1"/>
    </xf>
    <xf numFmtId="0" fontId="0" fillId="57" borderId="20" xfId="0" applyFill="1" applyBorder="1" applyAlignment="1">
      <alignment horizontal="center" vertical="center" wrapText="1"/>
    </xf>
    <xf numFmtId="0" fontId="62" fillId="57" borderId="23" xfId="0" applyFont="1" applyFill="1" applyBorder="1" applyAlignment="1">
      <alignment horizontal="center" vertical="center"/>
    </xf>
    <xf numFmtId="0" fontId="1" fillId="57" borderId="24" xfId="0" applyFont="1" applyFill="1" applyBorder="1" applyAlignment="1">
      <alignment horizontal="center" vertical="center"/>
    </xf>
    <xf numFmtId="0" fontId="1" fillId="57" borderId="30" xfId="0" applyFont="1" applyFill="1" applyBorder="1" applyAlignment="1">
      <alignment horizontal="center" vertical="center"/>
    </xf>
    <xf numFmtId="0" fontId="1" fillId="57" borderId="27" xfId="0" applyFont="1" applyFill="1" applyBorder="1" applyAlignment="1">
      <alignment horizontal="center" vertical="center"/>
    </xf>
    <xf numFmtId="0" fontId="1" fillId="57" borderId="33" xfId="0" applyFont="1" applyFill="1" applyBorder="1" applyAlignment="1">
      <alignment horizontal="center" vertical="center"/>
    </xf>
    <xf numFmtId="0" fontId="1" fillId="57" borderId="32" xfId="0" applyFont="1" applyFill="1" applyBorder="1" applyAlignment="1">
      <alignment horizontal="center" vertical="center"/>
    </xf>
    <xf numFmtId="0" fontId="62" fillId="57" borderId="22" xfId="0" applyFont="1" applyFill="1" applyBorder="1" applyAlignment="1">
      <alignment horizontal="center" vertical="center" wrapText="1"/>
    </xf>
    <xf numFmtId="0" fontId="62" fillId="57" borderId="26" xfId="0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 vertical="center" wrapText="1"/>
    </xf>
    <xf numFmtId="0" fontId="62" fillId="0" borderId="26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62" fillId="0" borderId="24" xfId="0" applyFont="1" applyFill="1" applyBorder="1" applyAlignment="1">
      <alignment horizontal="left" vertical="center" wrapText="1"/>
    </xf>
    <xf numFmtId="0" fontId="76" fillId="0" borderId="3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62" fillId="0" borderId="21" xfId="0" applyFont="1" applyFill="1" applyBorder="1" applyAlignment="1">
      <alignment horizontal="left" vertical="center" wrapText="1"/>
    </xf>
    <xf numFmtId="0" fontId="76" fillId="0" borderId="25" xfId="0" applyFont="1" applyFill="1" applyBorder="1" applyAlignment="1">
      <alignment vertical="center"/>
    </xf>
    <xf numFmtId="0" fontId="62" fillId="0" borderId="19" xfId="0" applyFont="1" applyFill="1" applyBorder="1" applyAlignment="1">
      <alignment vertical="center" wrapText="1"/>
    </xf>
    <xf numFmtId="0" fontId="62" fillId="0" borderId="21" xfId="0" applyFont="1" applyFill="1" applyBorder="1" applyAlignment="1">
      <alignment vertical="center" wrapText="1"/>
    </xf>
    <xf numFmtId="0" fontId="62" fillId="0" borderId="20" xfId="0" applyFont="1" applyFill="1" applyBorder="1" applyAlignment="1">
      <alignment horizontal="left" vertical="center" wrapText="1"/>
    </xf>
    <xf numFmtId="0" fontId="0" fillId="0" borderId="25" xfId="0" applyFill="1" applyBorder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91" fillId="0" borderId="0" xfId="0" applyFont="1" applyFill="1" applyAlignment="1">
      <alignment horizontal="left" vertical="center"/>
    </xf>
    <xf numFmtId="0" fontId="62" fillId="0" borderId="23" xfId="0" applyFont="1" applyFill="1" applyBorder="1" applyAlignment="1">
      <alignment horizontal="center" vertical="center" wrapText="1"/>
    </xf>
    <xf numFmtId="0" fontId="62" fillId="0" borderId="30" xfId="0" applyFont="1" applyFill="1" applyBorder="1" applyAlignment="1">
      <alignment horizontal="center" vertical="center" wrapText="1"/>
    </xf>
    <xf numFmtId="0" fontId="62" fillId="0" borderId="27" xfId="0" applyFont="1" applyFill="1" applyBorder="1" applyAlignment="1">
      <alignment horizontal="center" vertical="center" wrapText="1"/>
    </xf>
    <xf numFmtId="0" fontId="62" fillId="0" borderId="32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0" fontId="62" fillId="0" borderId="34" xfId="0" applyFont="1" applyFill="1" applyBorder="1" applyAlignment="1">
      <alignment horizontal="left" vertical="center" wrapText="1"/>
    </xf>
    <xf numFmtId="0" fontId="62" fillId="0" borderId="35" xfId="0" applyFont="1" applyFill="1" applyBorder="1" applyAlignment="1">
      <alignment horizontal="left" vertical="center" wrapText="1"/>
    </xf>
    <xf numFmtId="0" fontId="62" fillId="0" borderId="37" xfId="0" applyFont="1" applyFill="1" applyBorder="1" applyAlignment="1">
      <alignment horizontal="left" vertical="center" wrapText="1"/>
    </xf>
    <xf numFmtId="0" fontId="62" fillId="0" borderId="38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63" fillId="0" borderId="0" xfId="0" applyFont="1" applyFill="1" applyAlignment="1">
      <alignment horizontal="center" vertical="center"/>
    </xf>
    <xf numFmtId="0" fontId="62" fillId="0" borderId="15" xfId="0" applyFont="1" applyFill="1" applyBorder="1" applyAlignment="1">
      <alignment horizontal="center" vertical="center" wrapText="1"/>
    </xf>
    <xf numFmtId="0" fontId="62" fillId="0" borderId="37" xfId="0" applyFont="1" applyFill="1" applyBorder="1" applyAlignment="1">
      <alignment horizontal="center" vertical="center" wrapText="1"/>
    </xf>
    <xf numFmtId="0" fontId="62" fillId="0" borderId="38" xfId="0" applyFont="1" applyFill="1" applyBorder="1" applyAlignment="1">
      <alignment horizontal="center" vertical="center" wrapText="1"/>
    </xf>
    <xf numFmtId="0" fontId="62" fillId="0" borderId="39" xfId="0" applyFont="1" applyFill="1" applyBorder="1" applyAlignment="1">
      <alignment horizontal="center" vertical="center" wrapText="1"/>
    </xf>
    <xf numFmtId="0" fontId="62" fillId="0" borderId="40" xfId="0" applyFont="1" applyFill="1" applyBorder="1" applyAlignment="1">
      <alignment horizontal="center" vertical="center" wrapText="1"/>
    </xf>
    <xf numFmtId="0" fontId="80" fillId="0" borderId="0" xfId="0" applyFont="1" applyFill="1" applyAlignment="1">
      <alignment horizontal="center" vertical="center" wrapText="1"/>
    </xf>
    <xf numFmtId="0" fontId="80" fillId="0" borderId="20" xfId="0" applyFont="1" applyFill="1" applyBorder="1" applyAlignment="1">
      <alignment horizontal="center" vertical="center" wrapText="1"/>
    </xf>
    <xf numFmtId="0" fontId="80" fillId="0" borderId="27" xfId="0" applyFont="1" applyFill="1" applyBorder="1" applyAlignment="1">
      <alignment horizontal="center" vertical="center" wrapText="1"/>
    </xf>
    <xf numFmtId="0" fontId="80" fillId="0" borderId="32" xfId="0" applyFont="1" applyFill="1" applyBorder="1" applyAlignment="1">
      <alignment horizontal="center" vertical="center" wrapText="1"/>
    </xf>
    <xf numFmtId="0" fontId="75" fillId="0" borderId="0" xfId="0" applyFont="1" applyFill="1" applyAlignment="1">
      <alignment horizontal="center" vertical="center"/>
    </xf>
    <xf numFmtId="0" fontId="80" fillId="0" borderId="19" xfId="0" applyFont="1" applyFill="1" applyBorder="1" applyAlignment="1">
      <alignment horizontal="left" vertical="center" wrapText="1"/>
    </xf>
    <xf numFmtId="0" fontId="80" fillId="0" borderId="25" xfId="0" applyFont="1" applyFill="1" applyBorder="1" applyAlignment="1">
      <alignment horizontal="left" vertical="center" wrapText="1"/>
    </xf>
    <xf numFmtId="0" fontId="85" fillId="0" borderId="25" xfId="0" applyFont="1" applyFill="1" applyBorder="1" applyAlignment="1">
      <alignment horizontal="left" vertical="center" wrapText="1"/>
    </xf>
    <xf numFmtId="0" fontId="62" fillId="0" borderId="0" xfId="987" applyFont="1" applyFill="1" applyAlignment="1">
      <alignment horizontal="center" vertical="center" wrapText="1"/>
      <protection/>
    </xf>
    <xf numFmtId="0" fontId="62" fillId="0" borderId="41" xfId="987" applyFont="1" applyFill="1" applyBorder="1" applyAlignment="1">
      <alignment horizontal="left" vertical="center"/>
      <protection/>
    </xf>
    <xf numFmtId="0" fontId="76" fillId="0" borderId="0" xfId="987" applyFont="1" applyFill="1" applyAlignment="1">
      <alignment horizontal="center" vertical="center"/>
      <protection/>
    </xf>
    <xf numFmtId="0" fontId="73" fillId="0" borderId="24" xfId="988" applyFont="1" applyFill="1" applyBorder="1" applyAlignment="1">
      <alignment horizontal="left" vertical="center"/>
      <protection/>
    </xf>
    <xf numFmtId="0" fontId="0" fillId="0" borderId="24" xfId="988" applyFill="1" applyBorder="1" applyAlignment="1">
      <alignment horizontal="left" vertical="center"/>
      <protection/>
    </xf>
    <xf numFmtId="0" fontId="80" fillId="0" borderId="0" xfId="988" applyFont="1" applyAlignment="1">
      <alignment horizontal="center" vertical="center"/>
      <protection/>
    </xf>
    <xf numFmtId="0" fontId="80" fillId="0" borderId="0" xfId="988" applyFont="1" applyAlignment="1">
      <alignment vertical="center"/>
      <protection/>
    </xf>
    <xf numFmtId="0" fontId="80" fillId="0" borderId="20" xfId="988" applyFont="1" applyBorder="1" applyAlignment="1">
      <alignment horizontal="center" vertical="center" wrapText="1"/>
      <protection/>
    </xf>
    <xf numFmtId="0" fontId="80" fillId="0" borderId="22" xfId="988" applyFont="1" applyBorder="1" applyAlignment="1">
      <alignment horizontal="center" vertical="center" wrapText="1"/>
      <protection/>
    </xf>
    <xf numFmtId="0" fontId="62" fillId="0" borderId="0" xfId="0" applyFont="1" applyAlignment="1">
      <alignment horizontal="center"/>
    </xf>
    <xf numFmtId="0" fontId="62" fillId="57" borderId="0" xfId="0" applyFont="1" applyFill="1" applyAlignment="1">
      <alignment horizontal="center"/>
    </xf>
    <xf numFmtId="2" fontId="62" fillId="0" borderId="20" xfId="0" applyNumberFormat="1" applyFont="1" applyBorder="1" applyAlignment="1">
      <alignment horizontal="center" vertical="center" wrapText="1"/>
    </xf>
    <xf numFmtId="0" fontId="62" fillId="0" borderId="23" xfId="0" applyFont="1" applyBorder="1" applyAlignment="1">
      <alignment horizontal="center" vertical="center"/>
    </xf>
    <xf numFmtId="0" fontId="62" fillId="0" borderId="24" xfId="0" applyFont="1" applyBorder="1" applyAlignment="1">
      <alignment horizontal="center" vertical="center"/>
    </xf>
    <xf numFmtId="0" fontId="62" fillId="0" borderId="30" xfId="0" applyFont="1" applyBorder="1" applyAlignment="1">
      <alignment horizontal="center" vertical="center"/>
    </xf>
    <xf numFmtId="0" fontId="62" fillId="0" borderId="27" xfId="0" applyFont="1" applyBorder="1" applyAlignment="1">
      <alignment horizontal="center" vertical="center"/>
    </xf>
    <xf numFmtId="0" fontId="62" fillId="0" borderId="33" xfId="0" applyFont="1" applyBorder="1" applyAlignment="1">
      <alignment horizontal="center" vertical="center"/>
    </xf>
    <xf numFmtId="0" fontId="62" fillId="0" borderId="32" xfId="0" applyFont="1" applyBorder="1" applyAlignment="1">
      <alignment horizontal="center" vertical="center"/>
    </xf>
    <xf numFmtId="0" fontId="62" fillId="0" borderId="20" xfId="0" applyFont="1" applyBorder="1" applyAlignment="1">
      <alignment horizontal="center"/>
    </xf>
    <xf numFmtId="0" fontId="62" fillId="0" borderId="20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9" fontId="1" fillId="57" borderId="21" xfId="0" applyNumberFormat="1" applyFont="1" applyFill="1" applyBorder="1" applyAlignment="1">
      <alignment horizontal="left" wrapText="1"/>
    </xf>
    <xf numFmtId="49" fontId="4" fillId="57" borderId="25" xfId="0" applyNumberFormat="1" applyFont="1" applyFill="1" applyBorder="1" applyAlignment="1">
      <alignment horizontal="left" wrapText="1"/>
    </xf>
    <xf numFmtId="49" fontId="62" fillId="0" borderId="19" xfId="0" applyNumberFormat="1" applyFont="1" applyFill="1" applyBorder="1" applyAlignment="1">
      <alignment horizontal="left" vertical="center" wrapText="1"/>
    </xf>
    <xf numFmtId="49" fontId="62" fillId="0" borderId="21" xfId="0" applyNumberFormat="1" applyFont="1" applyFill="1" applyBorder="1" applyAlignment="1">
      <alignment horizontal="left" vertical="center" wrapText="1"/>
    </xf>
    <xf numFmtId="49" fontId="62" fillId="0" borderId="25" xfId="0" applyNumberFormat="1" applyFont="1" applyFill="1" applyBorder="1" applyAlignment="1">
      <alignment horizontal="left" vertical="center" wrapText="1"/>
    </xf>
    <xf numFmtId="0" fontId="62" fillId="0" borderId="23" xfId="0" applyFont="1" applyBorder="1" applyAlignment="1">
      <alignment horizontal="left"/>
    </xf>
    <xf numFmtId="0" fontId="62" fillId="0" borderId="24" xfId="0" applyFont="1" applyBorder="1" applyAlignment="1">
      <alignment horizontal="left"/>
    </xf>
    <xf numFmtId="0" fontId="62" fillId="0" borderId="30" xfId="0" applyFont="1" applyBorder="1" applyAlignment="1">
      <alignment horizontal="left"/>
    </xf>
  </cellXfs>
  <cellStyles count="1150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1 - 20%" xfId="56"/>
    <cellStyle name="Accent1 - 20% 2" xfId="57"/>
    <cellStyle name="Accent1 - 20% 2 2" xfId="58"/>
    <cellStyle name="Accent1 - 20% 3" xfId="59"/>
    <cellStyle name="Accent1 - 40%" xfId="60"/>
    <cellStyle name="Accent1 - 40% 2" xfId="61"/>
    <cellStyle name="Accent1 - 40% 2 2" xfId="62"/>
    <cellStyle name="Accent1 - 40% 3" xfId="63"/>
    <cellStyle name="Accent1 - 60%" xfId="64"/>
    <cellStyle name="Accent1 2" xfId="65"/>
    <cellStyle name="Accent1 3" xfId="66"/>
    <cellStyle name="Accent1 4" xfId="67"/>
    <cellStyle name="Accent1 5" xfId="68"/>
    <cellStyle name="Accent1 6" xfId="69"/>
    <cellStyle name="Accent1 7" xfId="70"/>
    <cellStyle name="Accent1 8" xfId="71"/>
    <cellStyle name="Accent1 9" xfId="72"/>
    <cellStyle name="Accent1_10VSAFAS2,3p" xfId="73"/>
    <cellStyle name="Accent2" xfId="74"/>
    <cellStyle name="Accent2 - 20%" xfId="75"/>
    <cellStyle name="Accent2 - 20% 2" xfId="76"/>
    <cellStyle name="Accent2 - 20% 2 2" xfId="77"/>
    <cellStyle name="Accent2 - 20% 3" xfId="78"/>
    <cellStyle name="Accent2 - 40%" xfId="79"/>
    <cellStyle name="Accent2 - 40% 2" xfId="80"/>
    <cellStyle name="Accent2 - 40% 2 2" xfId="81"/>
    <cellStyle name="Accent2 - 40% 3" xfId="82"/>
    <cellStyle name="Accent2 - 60%" xfId="83"/>
    <cellStyle name="Accent2 2" xfId="84"/>
    <cellStyle name="Accent2 3" xfId="85"/>
    <cellStyle name="Accent2 4" xfId="86"/>
    <cellStyle name="Accent2 5" xfId="87"/>
    <cellStyle name="Accent2 6" xfId="88"/>
    <cellStyle name="Accent2 7" xfId="89"/>
    <cellStyle name="Accent2 8" xfId="90"/>
    <cellStyle name="Accent2 9" xfId="91"/>
    <cellStyle name="Accent2_10VSAFAS2,3p" xfId="92"/>
    <cellStyle name="Accent3" xfId="93"/>
    <cellStyle name="Accent3 - 20%" xfId="94"/>
    <cellStyle name="Accent3 - 20% 2" xfId="95"/>
    <cellStyle name="Accent3 - 20% 2 2" xfId="96"/>
    <cellStyle name="Accent3 - 20% 3" xfId="97"/>
    <cellStyle name="Accent3 - 40%" xfId="98"/>
    <cellStyle name="Accent3 - 40% 2" xfId="99"/>
    <cellStyle name="Accent3 - 40% 2 2" xfId="100"/>
    <cellStyle name="Accent3 - 40% 3" xfId="101"/>
    <cellStyle name="Accent3 - 60%" xfId="102"/>
    <cellStyle name="Accent3 2" xfId="103"/>
    <cellStyle name="Accent3 3" xfId="104"/>
    <cellStyle name="Accent3 4" xfId="105"/>
    <cellStyle name="Accent3 5" xfId="106"/>
    <cellStyle name="Accent3 6" xfId="107"/>
    <cellStyle name="Accent3 7" xfId="108"/>
    <cellStyle name="Accent3 8" xfId="109"/>
    <cellStyle name="Accent3 9" xfId="110"/>
    <cellStyle name="Accent3_10VSAFAS2,3p" xfId="111"/>
    <cellStyle name="Accent4" xfId="112"/>
    <cellStyle name="Accent4 - 20%" xfId="113"/>
    <cellStyle name="Accent4 - 20% 2" xfId="114"/>
    <cellStyle name="Accent4 - 20% 2 2" xfId="115"/>
    <cellStyle name="Accent4 - 20% 3" xfId="116"/>
    <cellStyle name="Accent4 - 40%" xfId="117"/>
    <cellStyle name="Accent4 - 40% 2" xfId="118"/>
    <cellStyle name="Accent4 - 40% 2 2" xfId="119"/>
    <cellStyle name="Accent4 - 40% 3" xfId="120"/>
    <cellStyle name="Accent4 - 60%" xfId="121"/>
    <cellStyle name="Accent4 2" xfId="122"/>
    <cellStyle name="Accent4 3" xfId="123"/>
    <cellStyle name="Accent4 4" xfId="124"/>
    <cellStyle name="Accent4 5" xfId="125"/>
    <cellStyle name="Accent4 6" xfId="126"/>
    <cellStyle name="Accent4 7" xfId="127"/>
    <cellStyle name="Accent4 8" xfId="128"/>
    <cellStyle name="Accent4 9" xfId="129"/>
    <cellStyle name="Accent4_10VSAFAS2,3p" xfId="130"/>
    <cellStyle name="Accent5" xfId="131"/>
    <cellStyle name="Accent5 - 20%" xfId="132"/>
    <cellStyle name="Accent5 - 20% 2" xfId="133"/>
    <cellStyle name="Accent5 - 20% 2 2" xfId="134"/>
    <cellStyle name="Accent5 - 20% 3" xfId="135"/>
    <cellStyle name="Accent5 - 40%" xfId="136"/>
    <cellStyle name="Accent5 - 40% 2" xfId="137"/>
    <cellStyle name="Accent5 - 40% 2 2" xfId="138"/>
    <cellStyle name="Accent5 - 40% 3" xfId="139"/>
    <cellStyle name="Accent5 - 60%" xfId="140"/>
    <cellStyle name="Accent5 2" xfId="141"/>
    <cellStyle name="Accent5 3" xfId="142"/>
    <cellStyle name="Accent5 4" xfId="143"/>
    <cellStyle name="Accent5 5" xfId="144"/>
    <cellStyle name="Accent5 6" xfId="145"/>
    <cellStyle name="Accent5 7" xfId="146"/>
    <cellStyle name="Accent5 8" xfId="147"/>
    <cellStyle name="Accent5 9" xfId="148"/>
    <cellStyle name="Accent5_10VSAFAS2,3p" xfId="149"/>
    <cellStyle name="Accent6" xfId="150"/>
    <cellStyle name="Accent6 - 20%" xfId="151"/>
    <cellStyle name="Accent6 - 20% 2" xfId="152"/>
    <cellStyle name="Accent6 - 20% 2 2" xfId="153"/>
    <cellStyle name="Accent6 - 20% 3" xfId="154"/>
    <cellStyle name="Accent6 - 40%" xfId="155"/>
    <cellStyle name="Accent6 - 40% 2" xfId="156"/>
    <cellStyle name="Accent6 - 40% 2 2" xfId="157"/>
    <cellStyle name="Accent6 - 40% 3" xfId="158"/>
    <cellStyle name="Accent6 - 60%" xfId="159"/>
    <cellStyle name="Accent6 2" xfId="160"/>
    <cellStyle name="Accent6 3" xfId="161"/>
    <cellStyle name="Accent6 4" xfId="162"/>
    <cellStyle name="Accent6 5" xfId="163"/>
    <cellStyle name="Accent6 6" xfId="164"/>
    <cellStyle name="Accent6 7" xfId="165"/>
    <cellStyle name="Accent6 8" xfId="166"/>
    <cellStyle name="Accent6 9" xfId="167"/>
    <cellStyle name="Accent6_10VSAFAS2,3p" xfId="168"/>
    <cellStyle name="Aiškinamasis tekstas" xfId="169"/>
    <cellStyle name="Followed Hyperlink" xfId="170"/>
    <cellStyle name="Bad" xfId="171"/>
    <cellStyle name="Bad 10" xfId="172"/>
    <cellStyle name="Bad 2" xfId="173"/>
    <cellStyle name="Bad 3" xfId="174"/>
    <cellStyle name="Bad 4" xfId="175"/>
    <cellStyle name="Bad 5" xfId="176"/>
    <cellStyle name="Bad 6" xfId="177"/>
    <cellStyle name="Bad 7" xfId="178"/>
    <cellStyle name="Bad 8" xfId="179"/>
    <cellStyle name="Bad 9" xfId="180"/>
    <cellStyle name="Bad_10VSAFAS2,3p" xfId="181"/>
    <cellStyle name="Blogas" xfId="182"/>
    <cellStyle name="Calculation" xfId="183"/>
    <cellStyle name="Calculation 2" xfId="184"/>
    <cellStyle name="Calculation 3" xfId="185"/>
    <cellStyle name="Calculation 4" xfId="186"/>
    <cellStyle name="Calculation 5" xfId="187"/>
    <cellStyle name="Calculation 6" xfId="188"/>
    <cellStyle name="Calculation 7" xfId="189"/>
    <cellStyle name="Calculation 8" xfId="190"/>
    <cellStyle name="Calculation 9" xfId="191"/>
    <cellStyle name="Calculation_10VSAFAS2,3p" xfId="192"/>
    <cellStyle name="Check Cell" xfId="193"/>
    <cellStyle name="Check Cell 2" xfId="194"/>
    <cellStyle name="Check Cell 3" xfId="195"/>
    <cellStyle name="Check Cell 4" xfId="196"/>
    <cellStyle name="Check Cell 5" xfId="197"/>
    <cellStyle name="Check Cell 6" xfId="198"/>
    <cellStyle name="Check Cell 7" xfId="199"/>
    <cellStyle name="Check Cell 8" xfId="200"/>
    <cellStyle name="Check Cell 9" xfId="201"/>
    <cellStyle name="Check Cell_10VSAFAS2,3p" xfId="202"/>
    <cellStyle name="Comma 2" xfId="203"/>
    <cellStyle name="Comma 2 2" xfId="204"/>
    <cellStyle name="Comma 2 3" xfId="205"/>
    <cellStyle name="Comma 3" xfId="206"/>
    <cellStyle name="Comma 3 2" xfId="207"/>
    <cellStyle name="Emphasis 1" xfId="208"/>
    <cellStyle name="Emphasis 1 2" xfId="209"/>
    <cellStyle name="Emphasis 2" xfId="210"/>
    <cellStyle name="Emphasis 2 2" xfId="211"/>
    <cellStyle name="Emphasis 3" xfId="212"/>
    <cellStyle name="Emphasis 3 2" xfId="213"/>
    <cellStyle name="Explanatory Text" xfId="214"/>
    <cellStyle name="Geras" xfId="215"/>
    <cellStyle name="Good" xfId="216"/>
    <cellStyle name="Good 2" xfId="217"/>
    <cellStyle name="Good 2 2" xfId="218"/>
    <cellStyle name="Good 2 2 2" xfId="219"/>
    <cellStyle name="Good 2 3" xfId="220"/>
    <cellStyle name="Good 3" xfId="221"/>
    <cellStyle name="Good 3 2" xfId="222"/>
    <cellStyle name="Good 3 2 2" xfId="223"/>
    <cellStyle name="Good 3 3" xfId="224"/>
    <cellStyle name="Good 4" xfId="225"/>
    <cellStyle name="Good 4 2" xfId="226"/>
    <cellStyle name="Good 4 2 2" xfId="227"/>
    <cellStyle name="Good 4 3" xfId="228"/>
    <cellStyle name="Good 5" xfId="229"/>
    <cellStyle name="Good 5 2" xfId="230"/>
    <cellStyle name="Good 5 2 2" xfId="231"/>
    <cellStyle name="Good 5 3" xfId="232"/>
    <cellStyle name="Good 6" xfId="233"/>
    <cellStyle name="Good 6 2" xfId="234"/>
    <cellStyle name="Good 6 2 2" xfId="235"/>
    <cellStyle name="Good 6 3" xfId="236"/>
    <cellStyle name="Good 7" xfId="237"/>
    <cellStyle name="Good 7 2" xfId="238"/>
    <cellStyle name="Good 7 2 2" xfId="239"/>
    <cellStyle name="Good 7 3" xfId="240"/>
    <cellStyle name="Good 8" xfId="241"/>
    <cellStyle name="Good 8 2" xfId="242"/>
    <cellStyle name="Good 8 2 2" xfId="243"/>
    <cellStyle name="Good 8 3" xfId="244"/>
    <cellStyle name="Good 9" xfId="245"/>
    <cellStyle name="Good 9 2" xfId="246"/>
    <cellStyle name="Good 9 2 2" xfId="247"/>
    <cellStyle name="Good 9 3" xfId="248"/>
    <cellStyle name="Good_10VSAFAS2,3p" xfId="249"/>
    <cellStyle name="Heading 1" xfId="250"/>
    <cellStyle name="Heading 1 2" xfId="251"/>
    <cellStyle name="Heading 1 3" xfId="252"/>
    <cellStyle name="Heading 1 4" xfId="253"/>
    <cellStyle name="Heading 1 5" xfId="254"/>
    <cellStyle name="Heading 1 6" xfId="255"/>
    <cellStyle name="Heading 1 7" xfId="256"/>
    <cellStyle name="Heading 1 8" xfId="257"/>
    <cellStyle name="Heading 1 9" xfId="258"/>
    <cellStyle name="Heading 1_10VSAFAS2,3p" xfId="259"/>
    <cellStyle name="Heading 2" xfId="260"/>
    <cellStyle name="Heading 2 2" xfId="261"/>
    <cellStyle name="Heading 2 3" xfId="262"/>
    <cellStyle name="Heading 2 4" xfId="263"/>
    <cellStyle name="Heading 2 5" xfId="264"/>
    <cellStyle name="Heading 2 6" xfId="265"/>
    <cellStyle name="Heading 2 7" xfId="266"/>
    <cellStyle name="Heading 2 8" xfId="267"/>
    <cellStyle name="Heading 2 9" xfId="268"/>
    <cellStyle name="Heading 2_10VSAFAS2,3p" xfId="269"/>
    <cellStyle name="Heading 3" xfId="270"/>
    <cellStyle name="Heading 3 2" xfId="271"/>
    <cellStyle name="Heading 3 3" xfId="272"/>
    <cellStyle name="Heading 3 4" xfId="273"/>
    <cellStyle name="Heading 3 5" xfId="274"/>
    <cellStyle name="Heading 3 6" xfId="275"/>
    <cellStyle name="Heading 3 7" xfId="276"/>
    <cellStyle name="Heading 3 8" xfId="277"/>
    <cellStyle name="Heading 3 9" xfId="278"/>
    <cellStyle name="Heading 3_10VSAFAS2,3p" xfId="279"/>
    <cellStyle name="Heading 4" xfId="280"/>
    <cellStyle name="Heading 4 2" xfId="281"/>
    <cellStyle name="Heading 4 3" xfId="282"/>
    <cellStyle name="Heading 4 4" xfId="283"/>
    <cellStyle name="Heading 4 5" xfId="284"/>
    <cellStyle name="Heading 4 6" xfId="285"/>
    <cellStyle name="Heading 4 7" xfId="286"/>
    <cellStyle name="Heading 4 8" xfId="287"/>
    <cellStyle name="Heading 4 9" xfId="288"/>
    <cellStyle name="Heading 4_10VSAFAS2,3p" xfId="289"/>
    <cellStyle name="Hyperlink" xfId="290"/>
    <cellStyle name="Hyperlink 2" xfId="291"/>
    <cellStyle name="Hyperlink 2 10" xfId="292"/>
    <cellStyle name="Hyperlink 2 10 2" xfId="293"/>
    <cellStyle name="Hyperlink 2 11" xfId="294"/>
    <cellStyle name="Hyperlink 2 11 2" xfId="295"/>
    <cellStyle name="Hyperlink 2 12" xfId="296"/>
    <cellStyle name="Hyperlink 2 13" xfId="297"/>
    <cellStyle name="Hyperlink 2 14" xfId="298"/>
    <cellStyle name="Hyperlink 2 2" xfId="299"/>
    <cellStyle name="Hyperlink 2 2 2" xfId="300"/>
    <cellStyle name="Hyperlink 2 2 3" xfId="301"/>
    <cellStyle name="Hyperlink 2 3" xfId="302"/>
    <cellStyle name="Hyperlink 2 3 2" xfId="303"/>
    <cellStyle name="Hyperlink 2 4" xfId="304"/>
    <cellStyle name="Hyperlink 2 4 2" xfId="305"/>
    <cellStyle name="Hyperlink 2 5" xfId="306"/>
    <cellStyle name="Hyperlink 2 5 2" xfId="307"/>
    <cellStyle name="Hyperlink 2 6" xfId="308"/>
    <cellStyle name="Hyperlink 2 6 2" xfId="309"/>
    <cellStyle name="Hyperlink 2 7" xfId="310"/>
    <cellStyle name="Hyperlink 2 7 2" xfId="311"/>
    <cellStyle name="Hyperlink 2 8" xfId="312"/>
    <cellStyle name="Hyperlink 2 8 2" xfId="313"/>
    <cellStyle name="Hyperlink 2 9" xfId="314"/>
    <cellStyle name="Hyperlink 2 9 2" xfId="315"/>
    <cellStyle name="Hyperlink 3" xfId="316"/>
    <cellStyle name="Hyperlink 4" xfId="317"/>
    <cellStyle name="Hyperlink 5" xfId="318"/>
    <cellStyle name="Hyperlink 5 2" xfId="319"/>
    <cellStyle name="Hyperlink 5 3" xfId="320"/>
    <cellStyle name="Hyperlink 5 6" xfId="321"/>
    <cellStyle name="Hyperlink 5 6 2" xfId="322"/>
    <cellStyle name="Hyperlink 6" xfId="323"/>
    <cellStyle name="Hyperlink 7" xfId="324"/>
    <cellStyle name="Input" xfId="325"/>
    <cellStyle name="Input 2" xfId="326"/>
    <cellStyle name="Input 3" xfId="327"/>
    <cellStyle name="Input 4" xfId="328"/>
    <cellStyle name="Input 5" xfId="329"/>
    <cellStyle name="Input 6" xfId="330"/>
    <cellStyle name="Input 7" xfId="331"/>
    <cellStyle name="Input 8" xfId="332"/>
    <cellStyle name="Input 9" xfId="333"/>
    <cellStyle name="Input_10VSAFAS2,3p" xfId="334"/>
    <cellStyle name="Įspėjimo tekstas" xfId="335"/>
    <cellStyle name="Išvestis" xfId="336"/>
    <cellStyle name="Įvestis" xfId="337"/>
    <cellStyle name="Comma" xfId="338"/>
    <cellStyle name="Comma [0]" xfId="339"/>
    <cellStyle name="Linked Cell" xfId="340"/>
    <cellStyle name="Linked Cell 2" xfId="341"/>
    <cellStyle name="Linked Cell 3" xfId="342"/>
    <cellStyle name="Linked Cell 4" xfId="343"/>
    <cellStyle name="Linked Cell 5" xfId="344"/>
    <cellStyle name="Linked Cell 6" xfId="345"/>
    <cellStyle name="Linked Cell 7" xfId="346"/>
    <cellStyle name="Linked Cell 8" xfId="347"/>
    <cellStyle name="Linked Cell 9" xfId="348"/>
    <cellStyle name="Linked Cell_10VSAFAS2,3p" xfId="349"/>
    <cellStyle name="Neutral" xfId="350"/>
    <cellStyle name="Neutral 2" xfId="351"/>
    <cellStyle name="Neutral 3" xfId="352"/>
    <cellStyle name="Neutral 4" xfId="353"/>
    <cellStyle name="Neutral 5" xfId="354"/>
    <cellStyle name="Neutral 6" xfId="355"/>
    <cellStyle name="Neutral 7" xfId="356"/>
    <cellStyle name="Neutral 8" xfId="357"/>
    <cellStyle name="Neutral 9" xfId="358"/>
    <cellStyle name="Neutral_10VSAFAS2,3p" xfId="359"/>
    <cellStyle name="Neutralus" xfId="360"/>
    <cellStyle name="Normal 10" xfId="361"/>
    <cellStyle name="Normal 10 10" xfId="362"/>
    <cellStyle name="Normal 10 10 2" xfId="363"/>
    <cellStyle name="Normal 10 10 2 2" xfId="364"/>
    <cellStyle name="Normal 10 10 2 3" xfId="365"/>
    <cellStyle name="Normal 10 10 3" xfId="366"/>
    <cellStyle name="Normal 10 10 4" xfId="367"/>
    <cellStyle name="Normal 10 11" xfId="368"/>
    <cellStyle name="Normal 10 11 2" xfId="369"/>
    <cellStyle name="Normal 10 11 3" xfId="370"/>
    <cellStyle name="Normal 10 12" xfId="371"/>
    <cellStyle name="Normal 10 12 2" xfId="372"/>
    <cellStyle name="Normal 10 12 3" xfId="373"/>
    <cellStyle name="Normal 10 13" xfId="374"/>
    <cellStyle name="Normal 10 14" xfId="375"/>
    <cellStyle name="Normal 10 15" xfId="376"/>
    <cellStyle name="Normal 10 2" xfId="377"/>
    <cellStyle name="Normal 10 2 2" xfId="378"/>
    <cellStyle name="Normal 10 2 2 2" xfId="379"/>
    <cellStyle name="Normal 10 2 2 3" xfId="380"/>
    <cellStyle name="Normal 10 2 3" xfId="381"/>
    <cellStyle name="Normal 10 2 4" xfId="382"/>
    <cellStyle name="Normal 10 3" xfId="383"/>
    <cellStyle name="Normal 10 3 2" xfId="384"/>
    <cellStyle name="Normal 10 3 2 2" xfId="385"/>
    <cellStyle name="Normal 10 3 2 3" xfId="386"/>
    <cellStyle name="Normal 10 3 3" xfId="387"/>
    <cellStyle name="Normal 10 3 4" xfId="388"/>
    <cellStyle name="Normal 10 4" xfId="389"/>
    <cellStyle name="Normal 10 4 2" xfId="390"/>
    <cellStyle name="Normal 10 4 2 2" xfId="391"/>
    <cellStyle name="Normal 10 4 2 3" xfId="392"/>
    <cellStyle name="Normal 10 4 3" xfId="393"/>
    <cellStyle name="Normal 10 4 4" xfId="394"/>
    <cellStyle name="Normal 10 5" xfId="395"/>
    <cellStyle name="Normal 10 5 2" xfId="396"/>
    <cellStyle name="Normal 10 5 2 2" xfId="397"/>
    <cellStyle name="Normal 10 5 2 3" xfId="398"/>
    <cellStyle name="Normal 10 5 3" xfId="399"/>
    <cellStyle name="Normal 10 5 4" xfId="400"/>
    <cellStyle name="Normal 10 6" xfId="401"/>
    <cellStyle name="Normal 10 6 2" xfId="402"/>
    <cellStyle name="Normal 10 6 2 2" xfId="403"/>
    <cellStyle name="Normal 10 6 2 3" xfId="404"/>
    <cellStyle name="Normal 10 6 3" xfId="405"/>
    <cellStyle name="Normal 10 6 4" xfId="406"/>
    <cellStyle name="Normal 10 7" xfId="407"/>
    <cellStyle name="Normal 10 7 2" xfId="408"/>
    <cellStyle name="Normal 10 7 2 2" xfId="409"/>
    <cellStyle name="Normal 10 7 2 3" xfId="410"/>
    <cellStyle name="Normal 10 7 3" xfId="411"/>
    <cellStyle name="Normal 10 7 4" xfId="412"/>
    <cellStyle name="Normal 10 8" xfId="413"/>
    <cellStyle name="Normal 10 8 2" xfId="414"/>
    <cellStyle name="Normal 10 8 2 2" xfId="415"/>
    <cellStyle name="Normal 10 8 2 3" xfId="416"/>
    <cellStyle name="Normal 10 8 3" xfId="417"/>
    <cellStyle name="Normal 10 8 4" xfId="418"/>
    <cellStyle name="Normal 10 9" xfId="419"/>
    <cellStyle name="Normal 10 9 2" xfId="420"/>
    <cellStyle name="Normal 10 9 2 2" xfId="421"/>
    <cellStyle name="Normal 10 9 2 3" xfId="422"/>
    <cellStyle name="Normal 10 9 3" xfId="423"/>
    <cellStyle name="Normal 10 9 4" xfId="424"/>
    <cellStyle name="Normal 11" xfId="425"/>
    <cellStyle name="Normal 11 10" xfId="426"/>
    <cellStyle name="Normal 11 10 2" xfId="427"/>
    <cellStyle name="Normal 11 11" xfId="428"/>
    <cellStyle name="Normal 11 12" xfId="429"/>
    <cellStyle name="Normal 11 2" xfId="430"/>
    <cellStyle name="Normal 11 2 2" xfId="431"/>
    <cellStyle name="Normal 11 3" xfId="432"/>
    <cellStyle name="Normal 11 3 2" xfId="433"/>
    <cellStyle name="Normal 11 4" xfId="434"/>
    <cellStyle name="Normal 11 4 2" xfId="435"/>
    <cellStyle name="Normal 11 5" xfId="436"/>
    <cellStyle name="Normal 11 5 2" xfId="437"/>
    <cellStyle name="Normal 11 6" xfId="438"/>
    <cellStyle name="Normal 11 6 2" xfId="439"/>
    <cellStyle name="Normal 11 7" xfId="440"/>
    <cellStyle name="Normal 11 7 2" xfId="441"/>
    <cellStyle name="Normal 11 8" xfId="442"/>
    <cellStyle name="Normal 11 8 2" xfId="443"/>
    <cellStyle name="Normal 11 9" xfId="444"/>
    <cellStyle name="Normal 11 9 2" xfId="445"/>
    <cellStyle name="Normal 12" xfId="446"/>
    <cellStyle name="Normal 12 2" xfId="447"/>
    <cellStyle name="Normal 12 3" xfId="448"/>
    <cellStyle name="Normal 12_Nepakeistos VSAFAS formos 2012 metams" xfId="449"/>
    <cellStyle name="Normal 13" xfId="450"/>
    <cellStyle name="Normal 13 2" xfId="451"/>
    <cellStyle name="Normal 13 2 2" xfId="452"/>
    <cellStyle name="Normal 13 2 3" xfId="453"/>
    <cellStyle name="Normal 13 3" xfId="454"/>
    <cellStyle name="Normal 13 3 2" xfId="455"/>
    <cellStyle name="Normal 13 3 3" xfId="456"/>
    <cellStyle name="Normal 13 4" xfId="457"/>
    <cellStyle name="Normal 13 5" xfId="458"/>
    <cellStyle name="Normal 14" xfId="459"/>
    <cellStyle name="Normal 14 2" xfId="460"/>
    <cellStyle name="Normal 14 2 2" xfId="461"/>
    <cellStyle name="Normal 14 2 3" xfId="462"/>
    <cellStyle name="Normal 14 3" xfId="463"/>
    <cellStyle name="Normal 14 3 2" xfId="464"/>
    <cellStyle name="Normal 14 3 3" xfId="465"/>
    <cellStyle name="Normal 14 4" xfId="466"/>
    <cellStyle name="Normal 14 5" xfId="467"/>
    <cellStyle name="Normal 15" xfId="468"/>
    <cellStyle name="Normal 15 2" xfId="469"/>
    <cellStyle name="Normal 15 2 2" xfId="470"/>
    <cellStyle name="Normal 15 2 3" xfId="471"/>
    <cellStyle name="Normal 15 3" xfId="472"/>
    <cellStyle name="Normal 15 3 2" xfId="473"/>
    <cellStyle name="Normal 15 3 3" xfId="474"/>
    <cellStyle name="Normal 15 4" xfId="475"/>
    <cellStyle name="Normal 15 5" xfId="476"/>
    <cellStyle name="Normal 16" xfId="477"/>
    <cellStyle name="Normal 16 10" xfId="478"/>
    <cellStyle name="Normal 16 10 2" xfId="479"/>
    <cellStyle name="Normal 16 10 2 2" xfId="480"/>
    <cellStyle name="Normal 16 10 2 3" xfId="481"/>
    <cellStyle name="Normal 16 10 3" xfId="482"/>
    <cellStyle name="Normal 16 10 4" xfId="483"/>
    <cellStyle name="Normal 16 11" xfId="484"/>
    <cellStyle name="Normal 16 11 2" xfId="485"/>
    <cellStyle name="Normal 16 11 3" xfId="486"/>
    <cellStyle name="Normal 16 11 4" xfId="487"/>
    <cellStyle name="Normal 16 12" xfId="488"/>
    <cellStyle name="Normal 16 12 2" xfId="489"/>
    <cellStyle name="Normal 16 12 3" xfId="490"/>
    <cellStyle name="Normal 16 13" xfId="491"/>
    <cellStyle name="Normal 16 13 10" xfId="492"/>
    <cellStyle name="Normal 16 13 11" xfId="493"/>
    <cellStyle name="Normal 16 13 12" xfId="494"/>
    <cellStyle name="Normal 16 13 2" xfId="495"/>
    <cellStyle name="Normal 16 13 2 2" xfId="496"/>
    <cellStyle name="Normal 16 13 2 2 2" xfId="497"/>
    <cellStyle name="Normal 16 13 2 2 3" xfId="498"/>
    <cellStyle name="Normal 16 13 2 2_VSAKIS-Tarpusavio operacijos-vidines operacijos-ketv-2010 11 15" xfId="499"/>
    <cellStyle name="Normal 16 13 2 3" xfId="500"/>
    <cellStyle name="Normal 16 13 2 4" xfId="501"/>
    <cellStyle name="Normal 16 13 2_VSAKIS-Tarpusavio operacijos-vidines operacijos-ketv-2010 11 15" xfId="502"/>
    <cellStyle name="Normal 16 13 3" xfId="503"/>
    <cellStyle name="Normal 16 13 3 2" xfId="504"/>
    <cellStyle name="Normal 16 13 3 2 2" xfId="505"/>
    <cellStyle name="Normal 16 13 3 2 3" xfId="506"/>
    <cellStyle name="Normal 16 13 3 2_VSAKIS-Tarpusavio operacijos-vidines operacijos-ketv-2010 11 15" xfId="507"/>
    <cellStyle name="Normal 16 13 3 3" xfId="508"/>
    <cellStyle name="Normal 16 13 3 4" xfId="509"/>
    <cellStyle name="Normal 16 13 3_VSAKIS-Tarpusavio operacijos-vidines operacijos-ketv-2010 11 15" xfId="510"/>
    <cellStyle name="Normal 16 13 4" xfId="511"/>
    <cellStyle name="Normal 16 13 4 2" xfId="512"/>
    <cellStyle name="Normal 16 13 4 3" xfId="513"/>
    <cellStyle name="Normal 16 13 4_VSAKIS-Tarpusavio operacijos-vidines operacijos-ketv-2010 11 15" xfId="514"/>
    <cellStyle name="Normal 16 13 5" xfId="515"/>
    <cellStyle name="Normal 16 13 6" xfId="516"/>
    <cellStyle name="Normal 16 13 7" xfId="517"/>
    <cellStyle name="Normal 16 13 9" xfId="518"/>
    <cellStyle name="Normal 16 13_VSAKIS-Tarpusavio operacijos-vidines operacijos-ketv-2010 11 15" xfId="519"/>
    <cellStyle name="Normal 16 14" xfId="520"/>
    <cellStyle name="Normal 16 14 2" xfId="521"/>
    <cellStyle name="Normal 16 14 2 2" xfId="522"/>
    <cellStyle name="Normal 16 14 2 3" xfId="523"/>
    <cellStyle name="Normal 16 14 2_VSAKIS-Tarpusavio operacijos-vidines operacijos-ketv-2010 11 15" xfId="524"/>
    <cellStyle name="Normal 16 14 3" xfId="525"/>
    <cellStyle name="Normal 16 14 4" xfId="526"/>
    <cellStyle name="Normal 16 14_VSAKIS-Tarpusavio operacijos-vidines operacijos-ketv-2010 11 15" xfId="527"/>
    <cellStyle name="Normal 16 15" xfId="528"/>
    <cellStyle name="Normal 16 15 2" xfId="529"/>
    <cellStyle name="Normal 16 15 3" xfId="530"/>
    <cellStyle name="Normal 16 15_VSAKIS-Tarpusavio operacijos-vidines operacijos-ketv-2010 11 15" xfId="531"/>
    <cellStyle name="Normal 16 16" xfId="532"/>
    <cellStyle name="Normal 16 17" xfId="533"/>
    <cellStyle name="Normal 16 18" xfId="534"/>
    <cellStyle name="Normal 16 2" xfId="535"/>
    <cellStyle name="Normal 16 2 2" xfId="536"/>
    <cellStyle name="Normal 16 2 2 2" xfId="537"/>
    <cellStyle name="Normal 16 2 2 3" xfId="538"/>
    <cellStyle name="Normal 16 2 3" xfId="539"/>
    <cellStyle name="Normal 16 2 3 2" xfId="540"/>
    <cellStyle name="Normal 16 2 3 3" xfId="541"/>
    <cellStyle name="Normal 16 2 4" xfId="542"/>
    <cellStyle name="Normal 16 2 5" xfId="543"/>
    <cellStyle name="Normal 16 3" xfId="544"/>
    <cellStyle name="Normal 16 3 2" xfId="545"/>
    <cellStyle name="Normal 16 3 2 2" xfId="546"/>
    <cellStyle name="Normal 16 3 2 3" xfId="547"/>
    <cellStyle name="Normal 16 3 3" xfId="548"/>
    <cellStyle name="Normal 16 3 4" xfId="549"/>
    <cellStyle name="Normal 16 4" xfId="550"/>
    <cellStyle name="Normal 16 4 2" xfId="551"/>
    <cellStyle name="Normal 16 4 2 2" xfId="552"/>
    <cellStyle name="Normal 16 4 2 3" xfId="553"/>
    <cellStyle name="Normal 16 4 3" xfId="554"/>
    <cellStyle name="Normal 16 4 4" xfId="555"/>
    <cellStyle name="Normal 16 5" xfId="556"/>
    <cellStyle name="Normal 16 5 2" xfId="557"/>
    <cellStyle name="Normal 16 5 2 2" xfId="558"/>
    <cellStyle name="Normal 16 5 2 3" xfId="559"/>
    <cellStyle name="Normal 16 5 3" xfId="560"/>
    <cellStyle name="Normal 16 5 4" xfId="561"/>
    <cellStyle name="Normal 16 6" xfId="562"/>
    <cellStyle name="Normal 16 6 2" xfId="563"/>
    <cellStyle name="Normal 16 6 2 2" xfId="564"/>
    <cellStyle name="Normal 16 6 2 3" xfId="565"/>
    <cellStyle name="Normal 16 6 3" xfId="566"/>
    <cellStyle name="Normal 16 6 4" xfId="567"/>
    <cellStyle name="Normal 16 7" xfId="568"/>
    <cellStyle name="Normal 16 7 2" xfId="569"/>
    <cellStyle name="Normal 16 7 2 2" xfId="570"/>
    <cellStyle name="Normal 16 7 2 3" xfId="571"/>
    <cellStyle name="Normal 16 7 3" xfId="572"/>
    <cellStyle name="Normal 16 7 4" xfId="573"/>
    <cellStyle name="Normal 16 7 5" xfId="574"/>
    <cellStyle name="Normal 16 7 6" xfId="575"/>
    <cellStyle name="Normal 16 7_VSAKIS-Tarpusavio operacijos-2010 11 12" xfId="576"/>
    <cellStyle name="Normal 16 8" xfId="577"/>
    <cellStyle name="Normal 16 8 2" xfId="578"/>
    <cellStyle name="Normal 16 8 2 2" xfId="579"/>
    <cellStyle name="Normal 16 8 2 3" xfId="580"/>
    <cellStyle name="Normal 16 8 3" xfId="581"/>
    <cellStyle name="Normal 16 8 4" xfId="582"/>
    <cellStyle name="Normal 16 9" xfId="583"/>
    <cellStyle name="Normal 16 9 2" xfId="584"/>
    <cellStyle name="Normal 16 9 2 2" xfId="585"/>
    <cellStyle name="Normal 16 9 2 3" xfId="586"/>
    <cellStyle name="Normal 16 9 3" xfId="587"/>
    <cellStyle name="Normal 16 9 4" xfId="588"/>
    <cellStyle name="Normal 17" xfId="589"/>
    <cellStyle name="Normal 17 10" xfId="590"/>
    <cellStyle name="Normal 17 10 2" xfId="591"/>
    <cellStyle name="Normal 17 10 2 2" xfId="592"/>
    <cellStyle name="Normal 17 10 2 3" xfId="593"/>
    <cellStyle name="Normal 17 10 3" xfId="594"/>
    <cellStyle name="Normal 17 10 7" xfId="595"/>
    <cellStyle name="Normal 17 11" xfId="596"/>
    <cellStyle name="Normal 17 11 2" xfId="597"/>
    <cellStyle name="Normal 17 11 3" xfId="598"/>
    <cellStyle name="Normal 17 11 4" xfId="599"/>
    <cellStyle name="Normal 17 11 5" xfId="600"/>
    <cellStyle name="Normal 17 11 6" xfId="601"/>
    <cellStyle name="Normal 17 11_VSAKIS-Tarpusavio operacijos-2010 11 12" xfId="602"/>
    <cellStyle name="Normal 17 12" xfId="603"/>
    <cellStyle name="Normal 17 12 2" xfId="604"/>
    <cellStyle name="Normal 17 12 3" xfId="605"/>
    <cellStyle name="Normal 17 13" xfId="606"/>
    <cellStyle name="Normal 17 13 2" xfId="607"/>
    <cellStyle name="Normal 17 13 3" xfId="608"/>
    <cellStyle name="Normal 17 14" xfId="609"/>
    <cellStyle name="Normal 17 2" xfId="610"/>
    <cellStyle name="Normal 17 2 2" xfId="611"/>
    <cellStyle name="Normal 17 2 2 2" xfId="612"/>
    <cellStyle name="Normal 17 2 2 3" xfId="613"/>
    <cellStyle name="Normal 17 2 3" xfId="614"/>
    <cellStyle name="Normal 17 2 4" xfId="615"/>
    <cellStyle name="Normal 17 3" xfId="616"/>
    <cellStyle name="Normal 17 3 2" xfId="617"/>
    <cellStyle name="Normal 17 3 2 2" xfId="618"/>
    <cellStyle name="Normal 17 3 2 3" xfId="619"/>
    <cellStyle name="Normal 17 3 3" xfId="620"/>
    <cellStyle name="Normal 17 3 4" xfId="621"/>
    <cellStyle name="Normal 17 4" xfId="622"/>
    <cellStyle name="Normal 17 4 2" xfId="623"/>
    <cellStyle name="Normal 17 4 2 2" xfId="624"/>
    <cellStyle name="Normal 17 4 2 3" xfId="625"/>
    <cellStyle name="Normal 17 4 3" xfId="626"/>
    <cellStyle name="Normal 17 4 4" xfId="627"/>
    <cellStyle name="Normal 17 5" xfId="628"/>
    <cellStyle name="Normal 17 5 2" xfId="629"/>
    <cellStyle name="Normal 17 5 2 2" xfId="630"/>
    <cellStyle name="Normal 17 5 2 3" xfId="631"/>
    <cellStyle name="Normal 17 5 3" xfId="632"/>
    <cellStyle name="Normal 17 5 4" xfId="633"/>
    <cellStyle name="Normal 17 6" xfId="634"/>
    <cellStyle name="Normal 17 6 2" xfId="635"/>
    <cellStyle name="Normal 17 6 2 2" xfId="636"/>
    <cellStyle name="Normal 17 6 2 3" xfId="637"/>
    <cellStyle name="Normal 17 6 3" xfId="638"/>
    <cellStyle name="Normal 17 6 4" xfId="639"/>
    <cellStyle name="Normal 17 7" xfId="640"/>
    <cellStyle name="Normal 17 7 2" xfId="641"/>
    <cellStyle name="Normal 17 7 2 2" xfId="642"/>
    <cellStyle name="Normal 17 7 2 3" xfId="643"/>
    <cellStyle name="Normal 17 7 3" xfId="644"/>
    <cellStyle name="Normal 17 7 4" xfId="645"/>
    <cellStyle name="Normal 17 8" xfId="646"/>
    <cellStyle name="Normal 17 8 2" xfId="647"/>
    <cellStyle name="Normal 17 8 2 2" xfId="648"/>
    <cellStyle name="Normal 17 8 2 3" xfId="649"/>
    <cellStyle name="Normal 17 8 3" xfId="650"/>
    <cellStyle name="Normal 17 8 4" xfId="651"/>
    <cellStyle name="Normal 17 9" xfId="652"/>
    <cellStyle name="Normal 17 9 2" xfId="653"/>
    <cellStyle name="Normal 17 9 2 2" xfId="654"/>
    <cellStyle name="Normal 17 9 2 3" xfId="655"/>
    <cellStyle name="Normal 17 9 3" xfId="656"/>
    <cellStyle name="Normal 17 9 4" xfId="657"/>
    <cellStyle name="Normal 18" xfId="658"/>
    <cellStyle name="Normal 18 2" xfId="659"/>
    <cellStyle name="Normal 18 2 2" xfId="660"/>
    <cellStyle name="Normal 18 2 3" xfId="661"/>
    <cellStyle name="Normal 18 3" xfId="662"/>
    <cellStyle name="Normal 18 3 2" xfId="663"/>
    <cellStyle name="Normal 18 3 2 2" xfId="664"/>
    <cellStyle name="Normal 18 3 2 2 2" xfId="665"/>
    <cellStyle name="Normal 18 3 2 2 3" xfId="666"/>
    <cellStyle name="Normal 18 3 2 2_VSAKIS-Tarpusavio operacijos-vidines operacijos-ketv-2010 11 15" xfId="667"/>
    <cellStyle name="Normal 18 3 2 3" xfId="668"/>
    <cellStyle name="Normal 18 3 2 4" xfId="669"/>
    <cellStyle name="Normal 18 3 2_VSAKIS-Tarpusavio operacijos-vidines operacijos-ketv-2010 11 15" xfId="670"/>
    <cellStyle name="Normal 18 3 3" xfId="671"/>
    <cellStyle name="Normal 18 3 3 2" xfId="672"/>
    <cellStyle name="Normal 18 3 3 2 2" xfId="673"/>
    <cellStyle name="Normal 18 3 3 2 3" xfId="674"/>
    <cellStyle name="Normal 18 3 3 2_VSAKIS-Tarpusavio operacijos-vidines operacijos-ketv-2010 11 15" xfId="675"/>
    <cellStyle name="Normal 18 3 3 3" xfId="676"/>
    <cellStyle name="Normal 18 3 3 4" xfId="677"/>
    <cellStyle name="Normal 18 3 3_VSAKIS-Tarpusavio operacijos-vidines operacijos-ketv-2010 11 15" xfId="678"/>
    <cellStyle name="Normal 18 3 4" xfId="679"/>
    <cellStyle name="Normal 18 3 4 2" xfId="680"/>
    <cellStyle name="Normal 18 3 4 3" xfId="681"/>
    <cellStyle name="Normal 18 3 4_VSAKIS-Tarpusavio operacijos-vidines operacijos-ketv-2010 11 15" xfId="682"/>
    <cellStyle name="Normal 18 3 5" xfId="683"/>
    <cellStyle name="Normal 18 3 6" xfId="684"/>
    <cellStyle name="Normal 18 3_VSAKIS-Tarpusavio operacijos-vidines operacijos-ketv-2010 11 15" xfId="685"/>
    <cellStyle name="Normal 18 4" xfId="686"/>
    <cellStyle name="Normal 18 4 2" xfId="687"/>
    <cellStyle name="Normal 18 4 2 2" xfId="688"/>
    <cellStyle name="Normal 18 4 2 3" xfId="689"/>
    <cellStyle name="Normal 18 4 2_VSAKIS-Tarpusavio operacijos-vidines operacijos-ketv-2010 11 15" xfId="690"/>
    <cellStyle name="Normal 18 4 3" xfId="691"/>
    <cellStyle name="Normal 18 4 4" xfId="692"/>
    <cellStyle name="Normal 18 4_VSAKIS-Tarpusavio operacijos-vidines operacijos-ketv-2010 11 15" xfId="693"/>
    <cellStyle name="Normal 18 5" xfId="694"/>
    <cellStyle name="Normal 18 5 2" xfId="695"/>
    <cellStyle name="Normal 18 5 3" xfId="696"/>
    <cellStyle name="Normal 18 5_VSAKIS-Tarpusavio operacijos-vidines operacijos-ketv-2010 11 15" xfId="697"/>
    <cellStyle name="Normal 18 6" xfId="698"/>
    <cellStyle name="Normal 18 7" xfId="699"/>
    <cellStyle name="Normal 18 8" xfId="700"/>
    <cellStyle name="Normal 19" xfId="701"/>
    <cellStyle name="Normal 19 10" xfId="702"/>
    <cellStyle name="Normal 19 2" xfId="703"/>
    <cellStyle name="Normal 19 2 2" xfId="704"/>
    <cellStyle name="Normal 19 2 3" xfId="705"/>
    <cellStyle name="Normal 19 2 6" xfId="706"/>
    <cellStyle name="Normal 19 2_VSAKIS-Tarpusavio operacijos-2010 11 12" xfId="707"/>
    <cellStyle name="Normal 19 3" xfId="708"/>
    <cellStyle name="Normal 19 3 2" xfId="709"/>
    <cellStyle name="Normal 19 3 2 2" xfId="710"/>
    <cellStyle name="Normal 19 3 2 2 2" xfId="711"/>
    <cellStyle name="Normal 19 3 2 2 3" xfId="712"/>
    <cellStyle name="Normal 19 3 2 2_VSAKIS-Tarpusavio operacijos-vidines operacijos-ketv-2010 11 15" xfId="713"/>
    <cellStyle name="Normal 19 3 2 3" xfId="714"/>
    <cellStyle name="Normal 19 3 2 4" xfId="715"/>
    <cellStyle name="Normal 19 3 2_VSAKIS-Tarpusavio operacijos-vidines operacijos-ketv-2010 11 15" xfId="716"/>
    <cellStyle name="Normal 19 3 3" xfId="717"/>
    <cellStyle name="Normal 19 3 3 2" xfId="718"/>
    <cellStyle name="Normal 19 3 3 2 2" xfId="719"/>
    <cellStyle name="Normal 19 3 3 2 3" xfId="720"/>
    <cellStyle name="Normal 19 3 3 2_VSAKIS-Tarpusavio operacijos-vidines operacijos-ketv-2010 11 15" xfId="721"/>
    <cellStyle name="Normal 19 3 3 3" xfId="722"/>
    <cellStyle name="Normal 19 3 3 4" xfId="723"/>
    <cellStyle name="Normal 19 3 3_VSAKIS-Tarpusavio operacijos-vidines operacijos-ketv-2010 11 15" xfId="724"/>
    <cellStyle name="Normal 19 3 4" xfId="725"/>
    <cellStyle name="Normal 19 3 4 2" xfId="726"/>
    <cellStyle name="Normal 19 3 4 3" xfId="727"/>
    <cellStyle name="Normal 19 3 4_VSAKIS-Tarpusavio operacijos-vidines operacijos-ketv-2010 11 15" xfId="728"/>
    <cellStyle name="Normal 19 3 5" xfId="729"/>
    <cellStyle name="Normal 19 3 6" xfId="730"/>
    <cellStyle name="Normal 19 3 7" xfId="731"/>
    <cellStyle name="Normal 19 3 7 2" xfId="732"/>
    <cellStyle name="Normal 19 3 8" xfId="733"/>
    <cellStyle name="Normal 19 3_VSAKIS-Tarpusavio operacijos-vidines operacijos-ketv-2010 11 15" xfId="734"/>
    <cellStyle name="Normal 19 4" xfId="735"/>
    <cellStyle name="Normal 19 4 2" xfId="736"/>
    <cellStyle name="Normal 19 4 2 2" xfId="737"/>
    <cellStyle name="Normal 19 4 2 3" xfId="738"/>
    <cellStyle name="Normal 19 4 2_VSAKIS-Tarpusavio operacijos-vidines operacijos-ketv-2010 11 15" xfId="739"/>
    <cellStyle name="Normal 19 4 3" xfId="740"/>
    <cellStyle name="Normal 19 4 4" xfId="741"/>
    <cellStyle name="Normal 19 4_VSAKIS-Tarpusavio operacijos-vidines operacijos-ketv-2010 11 15" xfId="742"/>
    <cellStyle name="Normal 19 5" xfId="743"/>
    <cellStyle name="Normal 19 5 2" xfId="744"/>
    <cellStyle name="Normal 19 5 3" xfId="745"/>
    <cellStyle name="Normal 19 5_VSAKIS-Tarpusavio operacijos-vidines operacijos-ketv-2010 11 15" xfId="746"/>
    <cellStyle name="Normal 19 6" xfId="747"/>
    <cellStyle name="Normal 19 7" xfId="748"/>
    <cellStyle name="Normal 19 8" xfId="749"/>
    <cellStyle name="Normal 19 9" xfId="750"/>
    <cellStyle name="Normal 19_VSAKIS-Tarpusavio operacijos-2010 11 12" xfId="751"/>
    <cellStyle name="Normal 2" xfId="752"/>
    <cellStyle name="Normal 2 10" xfId="753"/>
    <cellStyle name="Normal 2 11" xfId="754"/>
    <cellStyle name="Normal 2 2" xfId="755"/>
    <cellStyle name="Normal 2 2 2" xfId="756"/>
    <cellStyle name="Normal 2 2 2 2" xfId="757"/>
    <cellStyle name="Normal 2 2 2 2 2" xfId="758"/>
    <cellStyle name="Normal 2 2 2 2 3" xfId="759"/>
    <cellStyle name="Normal 2 2 2 3" xfId="760"/>
    <cellStyle name="Normal 2 2 2 4" xfId="761"/>
    <cellStyle name="Normal 2 2 2 41" xfId="762"/>
    <cellStyle name="Normal 2 2 2 5" xfId="763"/>
    <cellStyle name="Normal 2 2 2 6" xfId="764"/>
    <cellStyle name="Normal 2 2 2 7" xfId="765"/>
    <cellStyle name="Normal 2 2 2_VSAKIS-Tarpusavio operacijos-2010 11 12" xfId="766"/>
    <cellStyle name="Normal 2 2 3" xfId="767"/>
    <cellStyle name="Normal 2 2 3 2" xfId="768"/>
    <cellStyle name="Normal 2 2 3 3" xfId="769"/>
    <cellStyle name="Normal 2 2 4" xfId="770"/>
    <cellStyle name="Normal 2 2_VSAKIS-Tarpusavio operacijos-2010 11 12" xfId="771"/>
    <cellStyle name="Normal 2 3" xfId="772"/>
    <cellStyle name="Normal 2 3 2" xfId="773"/>
    <cellStyle name="Normal 2 3 2 2" xfId="774"/>
    <cellStyle name="Normal 2 3 2 3" xfId="775"/>
    <cellStyle name="Normal 2 3 3" xfId="776"/>
    <cellStyle name="Normal 2 3 3 2" xfId="777"/>
    <cellStyle name="Normal 2 3 3 3" xfId="778"/>
    <cellStyle name="Normal 2 3 4" xfId="779"/>
    <cellStyle name="Normal 2 3 5" xfId="780"/>
    <cellStyle name="Normal 2 3 6" xfId="781"/>
    <cellStyle name="Normal 2 3 7" xfId="782"/>
    <cellStyle name="Normal 2 4" xfId="783"/>
    <cellStyle name="Normal 2 5" xfId="784"/>
    <cellStyle name="Normal 2 5 2" xfId="785"/>
    <cellStyle name="Normal 2 5 2 2" xfId="786"/>
    <cellStyle name="Normal 2 5 2 2 2" xfId="787"/>
    <cellStyle name="Normal 2 5 2 2 3" xfId="788"/>
    <cellStyle name="Normal 2 5 2 2_VSAKIS-Tarpusavio operacijos-vidines operacijos-ketv-2010 11 15" xfId="789"/>
    <cellStyle name="Normal 2 5 2 3" xfId="790"/>
    <cellStyle name="Normal 2 5 2 4" xfId="791"/>
    <cellStyle name="Normal 2 5 2_VSAKIS-Tarpusavio operacijos-vidines operacijos-ketv-2010 11 15" xfId="792"/>
    <cellStyle name="Normal 2 5 3" xfId="793"/>
    <cellStyle name="Normal 2 5 3 2" xfId="794"/>
    <cellStyle name="Normal 2 5 3 2 2" xfId="795"/>
    <cellStyle name="Normal 2 5 3 2 3" xfId="796"/>
    <cellStyle name="Normal 2 5 3 2_VSAKIS-Tarpusavio operacijos-vidines operacijos-ketv-2010 11 15" xfId="797"/>
    <cellStyle name="Normal 2 5 3 3" xfId="798"/>
    <cellStyle name="Normal 2 5 3 4" xfId="799"/>
    <cellStyle name="Normal 2 5 3_VSAKIS-Tarpusavio operacijos-vidines operacijos-ketv-2010 11 15" xfId="800"/>
    <cellStyle name="Normal 2 5 4" xfId="801"/>
    <cellStyle name="Normal 2 5 4 2" xfId="802"/>
    <cellStyle name="Normal 2 5 4 3" xfId="803"/>
    <cellStyle name="Normal 2 5 4_VSAKIS-Tarpusavio operacijos-vidines operacijos-ketv-2010 11 15" xfId="804"/>
    <cellStyle name="Normal 2 5 5" xfId="805"/>
    <cellStyle name="Normal 2 5 6" xfId="806"/>
    <cellStyle name="Normal 2 5 7" xfId="807"/>
    <cellStyle name="Normal 2 5_VSAKIS-Tarpusavio operacijos-vidines operacijos-ketv-2010 11 15" xfId="808"/>
    <cellStyle name="Normal 2 6" xfId="809"/>
    <cellStyle name="Normal 2 6 2" xfId="810"/>
    <cellStyle name="Normal 2 6 2 2" xfId="811"/>
    <cellStyle name="Normal 2 6 2 3" xfId="812"/>
    <cellStyle name="Normal 2 6 2_VSAKIS-Tarpusavio operacijos-vidines operacijos-ketv-2010 11 15" xfId="813"/>
    <cellStyle name="Normal 2 6 3" xfId="814"/>
    <cellStyle name="Normal 2 6 4" xfId="815"/>
    <cellStyle name="Normal 2 6_VSAKIS-Tarpusavio operacijos-vidines operacijos-ketv-2010 11 15" xfId="816"/>
    <cellStyle name="Normal 2 7" xfId="817"/>
    <cellStyle name="Normal 2 7 2" xfId="818"/>
    <cellStyle name="Normal 2 7 3" xfId="819"/>
    <cellStyle name="Normal 2 7_VSAKIS-Tarpusavio operacijos-vidines operacijos-ketv-2010 11 15" xfId="820"/>
    <cellStyle name="Normal 2 8" xfId="821"/>
    <cellStyle name="Normal 2 9" xfId="822"/>
    <cellStyle name="Normal 2 9 2" xfId="823"/>
    <cellStyle name="Normal 2_VSAKIS-Tarpusavio operacijos-2010 11 12" xfId="824"/>
    <cellStyle name="Normal 20" xfId="825"/>
    <cellStyle name="Normal 20 2" xfId="826"/>
    <cellStyle name="Normal 20 2 2" xfId="827"/>
    <cellStyle name="Normal 20 2 3" xfId="828"/>
    <cellStyle name="Normal 20 2 4" xfId="829"/>
    <cellStyle name="Normal 20 2_VSAKIS-Tarpusavio operacijos-2010 11 12" xfId="830"/>
    <cellStyle name="Normal 20 3" xfId="831"/>
    <cellStyle name="Normal 20 4" xfId="832"/>
    <cellStyle name="Normal 20 41" xfId="833"/>
    <cellStyle name="Normal 20 41 2" xfId="834"/>
    <cellStyle name="Normal 20 5" xfId="835"/>
    <cellStyle name="Normal 20 6" xfId="836"/>
    <cellStyle name="Normal 20_VSAKIS-Tarpusavio operacijos-2010 11 12" xfId="837"/>
    <cellStyle name="Normal 21" xfId="838"/>
    <cellStyle name="Normal 21 10" xfId="839"/>
    <cellStyle name="Normal 21 11" xfId="840"/>
    <cellStyle name="Normal 21 12" xfId="841"/>
    <cellStyle name="Normal 21 2" xfId="842"/>
    <cellStyle name="Normal 21 2 11" xfId="843"/>
    <cellStyle name="Normal 21 2 2" xfId="844"/>
    <cellStyle name="Normal 21 2 2 2" xfId="845"/>
    <cellStyle name="Normal 21 2 2 2 2" xfId="846"/>
    <cellStyle name="Normal 21 2 2 2 3" xfId="847"/>
    <cellStyle name="Normal 21 2 2 2_VSAKIS-Tarpusavio operacijos-vidines operacijos-ketv-2010 11 15" xfId="848"/>
    <cellStyle name="Normal 21 2 2 3" xfId="849"/>
    <cellStyle name="Normal 21 2 2 4" xfId="850"/>
    <cellStyle name="Normal 21 2 2 5" xfId="851"/>
    <cellStyle name="Normal 21 2 2 5 2" xfId="852"/>
    <cellStyle name="Normal 21 2 2 5 7" xfId="853"/>
    <cellStyle name="Normal 21 2 2 5_VSAKIS-Tarpusavio operacijos-vidines operacijos-ketv-2010 11 15" xfId="854"/>
    <cellStyle name="Normal 21 2 2_VSAKIS-Tarpusavio operacijos-vidines operacijos-ketv-2010 11 15" xfId="855"/>
    <cellStyle name="Normal 21 2 3" xfId="856"/>
    <cellStyle name="Normal 21 2 3 2" xfId="857"/>
    <cellStyle name="Normal 21 2 3 3" xfId="858"/>
    <cellStyle name="Normal 21 2 3_VSAKIS-Tarpusavio operacijos-vidines operacijos-ketv-2010 11 15" xfId="859"/>
    <cellStyle name="Normal 21 2 4" xfId="860"/>
    <cellStyle name="Normal 21 2 5" xfId="861"/>
    <cellStyle name="Normal 21 2 6" xfId="862"/>
    <cellStyle name="Normal 21 2 6 2" xfId="863"/>
    <cellStyle name="Normal 21 2 6_VSAKIS-Tarpusavio operacijos-vidines operacijos-ketv-2010 11 15" xfId="864"/>
    <cellStyle name="Normal 21 2_VSAKIS-Tarpusavio operacijos-vidines operacijos-ketv-2010 11 15" xfId="865"/>
    <cellStyle name="Normal 21 3" xfId="866"/>
    <cellStyle name="Normal 21 3 10" xfId="867"/>
    <cellStyle name="Normal 21 3 2" xfId="868"/>
    <cellStyle name="Normal 21 3 2 2" xfId="869"/>
    <cellStyle name="Normal 21 3 2 3" xfId="870"/>
    <cellStyle name="Normal 21 3 2_VSAKIS-Tarpusavio operacijos-vidines operacijos-ketv-2010 11 15" xfId="871"/>
    <cellStyle name="Normal 21 3 3" xfId="872"/>
    <cellStyle name="Normal 21 3 4" xfId="873"/>
    <cellStyle name="Normal 21 3 5" xfId="874"/>
    <cellStyle name="Normal 21 3_VSAKIS-Tarpusavio operacijos-vidines operacijos-ketv-2010 11 15" xfId="875"/>
    <cellStyle name="Normal 21 4" xfId="876"/>
    <cellStyle name="Normal 21 4 2" xfId="877"/>
    <cellStyle name="Normal 21 4 2 2" xfId="878"/>
    <cellStyle name="Normal 21 4 2 3" xfId="879"/>
    <cellStyle name="Normal 21 4 2_VSAKIS-Tarpusavio operacijos-vidines operacijos-ketv-2010 11 15" xfId="880"/>
    <cellStyle name="Normal 21 4 3" xfId="881"/>
    <cellStyle name="Normal 21 4 4" xfId="882"/>
    <cellStyle name="Normal 21 4_VSAKIS-Tarpusavio operacijos-vidines operacijos-ketv-2010 11 15" xfId="883"/>
    <cellStyle name="Normal 21 5" xfId="884"/>
    <cellStyle name="Normal 21 5 2" xfId="885"/>
    <cellStyle name="Normal 21 5 3" xfId="886"/>
    <cellStyle name="Normal 21 5 4" xfId="887"/>
    <cellStyle name="Normal 21 5 9" xfId="888"/>
    <cellStyle name="Normal 21 5_VSAKIS-Tarpusavio operacijos-vidines operacijos-ketv-2010 11 15" xfId="889"/>
    <cellStyle name="Normal 21 6" xfId="890"/>
    <cellStyle name="Normal 21 6 10" xfId="891"/>
    <cellStyle name="Normal 21 6 2" xfId="892"/>
    <cellStyle name="Normal 21 6 3" xfId="893"/>
    <cellStyle name="Normal 21 6 3 2" xfId="894"/>
    <cellStyle name="Normal 21 6 3_VSAKIS-Tarpusavio operacijos-vidines operacijos-ketv-2010 11 15" xfId="895"/>
    <cellStyle name="Normal 21 6 4" xfId="896"/>
    <cellStyle name="Normal 21 6 5" xfId="897"/>
    <cellStyle name="Normal 21 6 6" xfId="898"/>
    <cellStyle name="Normal 21 6_VSAKIS-Tarpusavio operacijos-vidines operacijos-ketv-2010 11 15" xfId="899"/>
    <cellStyle name="Normal 21 7" xfId="900"/>
    <cellStyle name="Normal 21 8" xfId="901"/>
    <cellStyle name="Normal 21 8 2" xfId="902"/>
    <cellStyle name="Normal 21 8 3" xfId="903"/>
    <cellStyle name="Normal 21 8_VSAKIS-Tarpusavio operacijos-vidines operacijos-ketv-2010 11 15" xfId="904"/>
    <cellStyle name="Normal 21 9" xfId="905"/>
    <cellStyle name="Normal 21_VSAKIS-Tarpusavio operacijos-2010 11 12" xfId="906"/>
    <cellStyle name="Normal 22" xfId="907"/>
    <cellStyle name="Normal 22 2" xfId="908"/>
    <cellStyle name="Normal 22 2 2" xfId="909"/>
    <cellStyle name="Normal 22 2 3" xfId="910"/>
    <cellStyle name="Normal 22 3" xfId="911"/>
    <cellStyle name="Normal 22_VSAKIS-D.A.2.4-PD-2priedas-2010 10 06-EY_ old" xfId="912"/>
    <cellStyle name="Normal 23" xfId="913"/>
    <cellStyle name="Normal 23 2" xfId="914"/>
    <cellStyle name="Normal 23 2 2" xfId="915"/>
    <cellStyle name="Normal 23 2 3" xfId="916"/>
    <cellStyle name="Normal 23 3" xfId="917"/>
    <cellStyle name="Normal 23 3 2" xfId="918"/>
    <cellStyle name="Normal 23 3 3" xfId="919"/>
    <cellStyle name="Normal 23 4" xfId="920"/>
    <cellStyle name="Normal 23 5" xfId="921"/>
    <cellStyle name="Normal 24" xfId="922"/>
    <cellStyle name="Normal 24 2" xfId="923"/>
    <cellStyle name="Normal 24 3" xfId="924"/>
    <cellStyle name="Normal 25" xfId="925"/>
    <cellStyle name="Normal 25 2" xfId="926"/>
    <cellStyle name="Normal 25_VSAKIS-Tarpusavio operacijos-vidines operacijos-ketv-2010 11 15" xfId="927"/>
    <cellStyle name="Normal 26" xfId="928"/>
    <cellStyle name="Normal 26 2" xfId="929"/>
    <cellStyle name="Normal 26 3" xfId="930"/>
    <cellStyle name="Normal 26 6" xfId="931"/>
    <cellStyle name="Normal 27" xfId="932"/>
    <cellStyle name="Normal 27 2" xfId="933"/>
    <cellStyle name="Normal 27 6" xfId="934"/>
    <cellStyle name="Normal 28" xfId="935"/>
    <cellStyle name="Normal 28 2" xfId="936"/>
    <cellStyle name="Normal 28 3" xfId="937"/>
    <cellStyle name="Normal 29" xfId="938"/>
    <cellStyle name="Normal 3" xfId="939"/>
    <cellStyle name="Normal 3 2" xfId="940"/>
    <cellStyle name="Normal 3 3" xfId="941"/>
    <cellStyle name="Normal 3 3 2" xfId="942"/>
    <cellStyle name="Normal 3 3 2 2" xfId="943"/>
    <cellStyle name="Normal 3 3 2 3" xfId="944"/>
    <cellStyle name="Normal 3 3 3" xfId="945"/>
    <cellStyle name="Normal 3 3 4" xfId="946"/>
    <cellStyle name="Normal 3 4" xfId="947"/>
    <cellStyle name="Normal 3 5" xfId="948"/>
    <cellStyle name="Normal 3 6" xfId="949"/>
    <cellStyle name="Normal 3 8" xfId="950"/>
    <cellStyle name="Normal 3_VSAKIS-Tarpusavio operacijos-2010 11 12" xfId="951"/>
    <cellStyle name="Normal 30" xfId="952"/>
    <cellStyle name="Normal 31" xfId="953"/>
    <cellStyle name="Normal 32" xfId="954"/>
    <cellStyle name="Normal 4" xfId="955"/>
    <cellStyle name="Normal 4 2" xfId="956"/>
    <cellStyle name="Normal 4 3" xfId="957"/>
    <cellStyle name="Normal 4 4" xfId="958"/>
    <cellStyle name="Normal 4 5" xfId="959"/>
    <cellStyle name="Normal 4 6" xfId="960"/>
    <cellStyle name="Normal 4_VSAKIS-Tarpusavio operacijos-2010 11 12" xfId="961"/>
    <cellStyle name="Normal 5" xfId="962"/>
    <cellStyle name="Normal 5 2" xfId="963"/>
    <cellStyle name="Normal 5 3" xfId="964"/>
    <cellStyle name="Normal 5 4" xfId="965"/>
    <cellStyle name="Normal 5 4 2" xfId="966"/>
    <cellStyle name="Normal 5 5" xfId="967"/>
    <cellStyle name="Normal 5 6" xfId="968"/>
    <cellStyle name="Normal 6" xfId="969"/>
    <cellStyle name="Normal 6 2" xfId="970"/>
    <cellStyle name="Normal 6 3" xfId="971"/>
    <cellStyle name="Normal 6 4" xfId="972"/>
    <cellStyle name="Normal 7" xfId="973"/>
    <cellStyle name="Normal 7 2" xfId="974"/>
    <cellStyle name="Normal 7 3" xfId="975"/>
    <cellStyle name="Normal 7 4" xfId="976"/>
    <cellStyle name="Normal 7 4 2" xfId="977"/>
    <cellStyle name="Normal 7 5" xfId="978"/>
    <cellStyle name="Normal 7 6" xfId="979"/>
    <cellStyle name="Normal 8" xfId="980"/>
    <cellStyle name="Normal 8 2" xfId="981"/>
    <cellStyle name="Normal 8 3" xfId="982"/>
    <cellStyle name="Normal 9" xfId="983"/>
    <cellStyle name="Normal 9 2" xfId="984"/>
    <cellStyle name="Normal 9 3" xfId="985"/>
    <cellStyle name="Normal_16VSAFAS" xfId="986"/>
    <cellStyle name="Normal_17 VSAFAS_lyginamasis_4-19_priedai_2009-09-10" xfId="987"/>
    <cellStyle name="Normal_20VSAFAS3-5p" xfId="988"/>
    <cellStyle name="Normal_3VSAFASpp" xfId="989"/>
    <cellStyle name="Normal_4VSAFASpp" xfId="990"/>
    <cellStyle name="Normal_5VSAFASpp" xfId="991"/>
    <cellStyle name="Note" xfId="992"/>
    <cellStyle name="Note 10" xfId="993"/>
    <cellStyle name="Note 2" xfId="994"/>
    <cellStyle name="Note 2 2" xfId="995"/>
    <cellStyle name="Note 2 3" xfId="996"/>
    <cellStyle name="Note 3" xfId="997"/>
    <cellStyle name="Note 3 2" xfId="998"/>
    <cellStyle name="Note 3 3" xfId="999"/>
    <cellStyle name="Note 4" xfId="1000"/>
    <cellStyle name="Note 4 2" xfId="1001"/>
    <cellStyle name="Note 4 3" xfId="1002"/>
    <cellStyle name="Note 5" xfId="1003"/>
    <cellStyle name="Note 5 2" xfId="1004"/>
    <cellStyle name="Note 5 3" xfId="1005"/>
    <cellStyle name="Note 6" xfId="1006"/>
    <cellStyle name="Note 6 2" xfId="1007"/>
    <cellStyle name="Note 6 3" xfId="1008"/>
    <cellStyle name="Note 7" xfId="1009"/>
    <cellStyle name="Note 7 2" xfId="1010"/>
    <cellStyle name="Note 7 3" xfId="1011"/>
    <cellStyle name="Note 8" xfId="1012"/>
    <cellStyle name="Note 8 2" xfId="1013"/>
    <cellStyle name="Note 8 3" xfId="1014"/>
    <cellStyle name="Note 9" xfId="1015"/>
    <cellStyle name="Note 9 2" xfId="1016"/>
    <cellStyle name="Note 9 3" xfId="1017"/>
    <cellStyle name="Note_10VSAFAS2,3p" xfId="1018"/>
    <cellStyle name="Output" xfId="1019"/>
    <cellStyle name="Output 2" xfId="1020"/>
    <cellStyle name="Output 3" xfId="1021"/>
    <cellStyle name="Output 4" xfId="1022"/>
    <cellStyle name="Output 5" xfId="1023"/>
    <cellStyle name="Output 6" xfId="1024"/>
    <cellStyle name="Output 7" xfId="1025"/>
    <cellStyle name="Output 8" xfId="1026"/>
    <cellStyle name="Output 9" xfId="1027"/>
    <cellStyle name="Output_10VSAFAS2,3p" xfId="1028"/>
    <cellStyle name="Paryškinimas 1" xfId="1029"/>
    <cellStyle name="Paryškinimas 2" xfId="1030"/>
    <cellStyle name="Paryškinimas 3" xfId="1031"/>
    <cellStyle name="Paryškinimas 4" xfId="1032"/>
    <cellStyle name="Paryškinimas 5" xfId="1033"/>
    <cellStyle name="Paryškinimas 6" xfId="1034"/>
    <cellStyle name="Pastaba" xfId="1035"/>
    <cellStyle name="Pavadinimas" xfId="1036"/>
    <cellStyle name="Percent" xfId="1037"/>
    <cellStyle name="SAPBEXaggData" xfId="1038"/>
    <cellStyle name="SAPBEXaggData 2" xfId="1039"/>
    <cellStyle name="SAPBEXaggDataEmph" xfId="1040"/>
    <cellStyle name="SAPBEXaggItem" xfId="1041"/>
    <cellStyle name="SAPBEXaggItem 2" xfId="1042"/>
    <cellStyle name="SAPBEXaggItemX" xfId="1043"/>
    <cellStyle name="SAPBEXchaText" xfId="1044"/>
    <cellStyle name="SAPBEXchaText 2" xfId="1045"/>
    <cellStyle name="SAPBEXexcBad7" xfId="1046"/>
    <cellStyle name="SAPBEXexcBad7 2" xfId="1047"/>
    <cellStyle name="SAPBEXexcBad8" xfId="1048"/>
    <cellStyle name="SAPBEXexcBad8 2" xfId="1049"/>
    <cellStyle name="SAPBEXexcBad9" xfId="1050"/>
    <cellStyle name="SAPBEXexcBad9 2" xfId="1051"/>
    <cellStyle name="SAPBEXexcCritical4" xfId="1052"/>
    <cellStyle name="SAPBEXexcCritical4 2" xfId="1053"/>
    <cellStyle name="SAPBEXexcCritical5" xfId="1054"/>
    <cellStyle name="SAPBEXexcCritical5 2" xfId="1055"/>
    <cellStyle name="SAPBEXexcCritical6" xfId="1056"/>
    <cellStyle name="SAPBEXexcCritical6 2" xfId="1057"/>
    <cellStyle name="SAPBEXexcGood1" xfId="1058"/>
    <cellStyle name="SAPBEXexcGood1 2" xfId="1059"/>
    <cellStyle name="SAPBEXexcGood2" xfId="1060"/>
    <cellStyle name="SAPBEXexcGood2 2" xfId="1061"/>
    <cellStyle name="SAPBEXexcGood3" xfId="1062"/>
    <cellStyle name="SAPBEXexcGood3 2" xfId="1063"/>
    <cellStyle name="SAPBEXfilterDrill" xfId="1064"/>
    <cellStyle name="SAPBEXfilterDrill 2" xfId="1065"/>
    <cellStyle name="SAPBEXfilterItem" xfId="1066"/>
    <cellStyle name="SAPBEXfilterItem 2" xfId="1067"/>
    <cellStyle name="SAPBEXfilterItem 2 2" xfId="1068"/>
    <cellStyle name="SAPBEXfilterItem 2 3" xfId="1069"/>
    <cellStyle name="SAPBEXfilterItem 3" xfId="1070"/>
    <cellStyle name="SAPBEXfilterItem 4" xfId="1071"/>
    <cellStyle name="SAPBEXfilterText" xfId="1072"/>
    <cellStyle name="SAPBEXfilterText 2" xfId="1073"/>
    <cellStyle name="SAPBEXfilterText 2 2" xfId="1074"/>
    <cellStyle name="SAPBEXfilterText 2 3" xfId="1075"/>
    <cellStyle name="SAPBEXfilterText 3" xfId="1076"/>
    <cellStyle name="SAPBEXfilterText 4" xfId="1077"/>
    <cellStyle name="SAPBEXformats" xfId="1078"/>
    <cellStyle name="SAPBEXformats 2" xfId="1079"/>
    <cellStyle name="SAPBEXheaderItem" xfId="1080"/>
    <cellStyle name="SAPBEXheaderItem 2" xfId="1081"/>
    <cellStyle name="SAPBEXheaderText" xfId="1082"/>
    <cellStyle name="SAPBEXheaderText 2" xfId="1083"/>
    <cellStyle name="SAPBEXHLevel0" xfId="1084"/>
    <cellStyle name="SAPBEXHLevel0 2" xfId="1085"/>
    <cellStyle name="SAPBEXHLevel0X" xfId="1086"/>
    <cellStyle name="SAPBEXHLevel0X 2" xfId="1087"/>
    <cellStyle name="SAPBEXHLevel0X 3" xfId="1088"/>
    <cellStyle name="SAPBEXHLevel1" xfId="1089"/>
    <cellStyle name="SAPBEXHLevel1 2" xfId="1090"/>
    <cellStyle name="SAPBEXHLevel1X" xfId="1091"/>
    <cellStyle name="SAPBEXHLevel1X 2" xfId="1092"/>
    <cellStyle name="SAPBEXHLevel1X 3" xfId="1093"/>
    <cellStyle name="SAPBEXHLevel2" xfId="1094"/>
    <cellStyle name="SAPBEXHLevel2 2" xfId="1095"/>
    <cellStyle name="SAPBEXHLevel2X" xfId="1096"/>
    <cellStyle name="SAPBEXHLevel2X 2" xfId="1097"/>
    <cellStyle name="SAPBEXHLevel2X 3" xfId="1098"/>
    <cellStyle name="SAPBEXHLevel3" xfId="1099"/>
    <cellStyle name="SAPBEXHLevel3 2" xfId="1100"/>
    <cellStyle name="SAPBEXHLevel3X" xfId="1101"/>
    <cellStyle name="SAPBEXHLevel3X 2" xfId="1102"/>
    <cellStyle name="SAPBEXHLevel3X 3" xfId="1103"/>
    <cellStyle name="SAPBEXinputData" xfId="1104"/>
    <cellStyle name="SAPBEXinputData 2" xfId="1105"/>
    <cellStyle name="SAPBEXinputData 3" xfId="1106"/>
    <cellStyle name="SAPBEXItemHeader" xfId="1107"/>
    <cellStyle name="SAPBEXresData" xfId="1108"/>
    <cellStyle name="SAPBEXresDataEmph" xfId="1109"/>
    <cellStyle name="SAPBEXresItem" xfId="1110"/>
    <cellStyle name="SAPBEXresItemX" xfId="1111"/>
    <cellStyle name="SAPBEXstdData" xfId="1112"/>
    <cellStyle name="SAPBEXstdData 2" xfId="1113"/>
    <cellStyle name="SAPBEXstdDataEmph" xfId="1114"/>
    <cellStyle name="SAPBEXstdItem" xfId="1115"/>
    <cellStyle name="SAPBEXstdItem 2" xfId="1116"/>
    <cellStyle name="SAPBEXstdItemX" xfId="1117"/>
    <cellStyle name="SAPBEXtitle" xfId="1118"/>
    <cellStyle name="SAPBEXunassignedItem" xfId="1119"/>
    <cellStyle name="SAPBEXunassignedItem 2" xfId="1120"/>
    <cellStyle name="SAPBEXundefined" xfId="1121"/>
    <cellStyle name="Sheet Title" xfId="1122"/>
    <cellStyle name="Skaičiavimas" xfId="1123"/>
    <cellStyle name="Stilius 1" xfId="1124"/>
    <cellStyle name="STYL1 - Style1" xfId="1125"/>
    <cellStyle name="STYL1 - Style1 2" xfId="1126"/>
    <cellStyle name="STYL1 - Style1 3" xfId="1127"/>
    <cellStyle name="Suma" xfId="1128"/>
    <cellStyle name="Susietas langelis" xfId="1129"/>
    <cellStyle name="Table Heading" xfId="1130"/>
    <cellStyle name="Tikrinimo langelis" xfId="1131"/>
    <cellStyle name="Title" xfId="1132"/>
    <cellStyle name="Total" xfId="1133"/>
    <cellStyle name="Total 2" xfId="1134"/>
    <cellStyle name="Total 2 2" xfId="1135"/>
    <cellStyle name="Total 3" xfId="1136"/>
    <cellStyle name="Total 3 2" xfId="1137"/>
    <cellStyle name="Total 4" xfId="1138"/>
    <cellStyle name="Total 4 2" xfId="1139"/>
    <cellStyle name="Total 5" xfId="1140"/>
    <cellStyle name="Total 5 2" xfId="1141"/>
    <cellStyle name="Total 6" xfId="1142"/>
    <cellStyle name="Total 6 2" xfId="1143"/>
    <cellStyle name="Total 7" xfId="1144"/>
    <cellStyle name="Total 7 2" xfId="1145"/>
    <cellStyle name="Total 8" xfId="1146"/>
    <cellStyle name="Total 8 2" xfId="1147"/>
    <cellStyle name="Total 9" xfId="1148"/>
    <cellStyle name="Total 9 2" xfId="1149"/>
    <cellStyle name="Total_10VSAFAS2,3p" xfId="1150"/>
    <cellStyle name="Currency" xfId="1151"/>
    <cellStyle name="Currency [0]" xfId="1152"/>
    <cellStyle name="Warning Text" xfId="1153"/>
    <cellStyle name="Warning Text 2" xfId="1154"/>
    <cellStyle name="Warning Text 3" xfId="1155"/>
    <cellStyle name="Warning Text 4" xfId="1156"/>
    <cellStyle name="Warning Text 5" xfId="1157"/>
    <cellStyle name="Warning Text 6" xfId="1158"/>
    <cellStyle name="Warning Text 7" xfId="1159"/>
    <cellStyle name="Warning Text 8" xfId="1160"/>
    <cellStyle name="Warning Text 9" xfId="1161"/>
    <cellStyle name="Warning Text_10VSAFAS2,3p" xfId="1162"/>
    <cellStyle name="Обычный_FAS_primary docs_MM_SD" xfId="11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tvilnmeyfp02\data\Clients\Lietuvos%20muitine\RAS\2008\FAS%20diegimas\Fieldwork\Analysis\Ataskaitu%20paketas\MD_FAS_Ataskaitu_paketas_2008%2001%2030%20-%20G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120"/>
  <sheetViews>
    <sheetView showGridLines="0" tabSelected="1" zoomScaleSheetLayoutView="100" zoomScalePageLayoutView="0" workbookViewId="0" topLeftCell="A1">
      <selection activeCell="F21" sqref="F21"/>
    </sheetView>
  </sheetViews>
  <sheetFormatPr defaultColWidth="9.140625" defaultRowHeight="12.75"/>
  <cols>
    <col min="1" max="1" width="10.57421875" style="3" customWidth="1"/>
    <col min="2" max="2" width="3.140625" style="4" customWidth="1"/>
    <col min="3" max="3" width="2.7109375" style="4" customWidth="1"/>
    <col min="4" max="4" width="59.00390625" style="4" customWidth="1"/>
    <col min="5" max="5" width="7.7109375" style="2" customWidth="1"/>
    <col min="6" max="6" width="11.8515625" style="360" customWidth="1"/>
    <col min="7" max="7" width="12.8515625" style="360" customWidth="1"/>
    <col min="8" max="16384" width="9.140625" style="3" customWidth="1"/>
  </cols>
  <sheetData>
    <row r="1" spans="1:7" ht="12.75">
      <c r="A1" s="1"/>
      <c r="B1" s="2"/>
      <c r="C1" s="2"/>
      <c r="D1" s="2"/>
      <c r="E1" s="553"/>
      <c r="F1" s="553"/>
      <c r="G1" s="553"/>
    </row>
    <row r="2" spans="5:7" ht="25.5" customHeight="1">
      <c r="E2" s="553"/>
      <c r="F2" s="553"/>
      <c r="G2" s="553"/>
    </row>
    <row r="3" spans="5:7" ht="12.75">
      <c r="E3" s="543"/>
      <c r="F3" s="544"/>
      <c r="G3" s="544"/>
    </row>
    <row r="5" spans="1:7" s="352" customFormat="1" ht="11.25" customHeight="1">
      <c r="A5" s="530" t="s">
        <v>87</v>
      </c>
      <c r="B5" s="530"/>
      <c r="C5" s="530"/>
      <c r="D5" s="530"/>
      <c r="E5" s="530"/>
      <c r="F5" s="530"/>
      <c r="G5" s="530"/>
    </row>
    <row r="6" spans="1:7" ht="15">
      <c r="A6" s="550" t="s">
        <v>684</v>
      </c>
      <c r="B6" s="551"/>
      <c r="C6" s="551"/>
      <c r="D6" s="551"/>
      <c r="E6" s="551"/>
      <c r="F6" s="552"/>
      <c r="G6" s="552"/>
    </row>
    <row r="7" spans="1:7" s="352" customFormat="1" ht="11.25">
      <c r="A7" s="545" t="s">
        <v>3</v>
      </c>
      <c r="B7" s="535"/>
      <c r="C7" s="535"/>
      <c r="D7" s="535"/>
      <c r="E7" s="535"/>
      <c r="F7" s="536"/>
      <c r="G7" s="536"/>
    </row>
    <row r="8" spans="1:7" ht="14.25" customHeight="1">
      <c r="A8" s="550" t="s">
        <v>644</v>
      </c>
      <c r="B8" s="551"/>
      <c r="C8" s="551"/>
      <c r="D8" s="551"/>
      <c r="E8" s="551"/>
      <c r="F8" s="552"/>
      <c r="G8" s="552"/>
    </row>
    <row r="9" spans="1:7" ht="12.75" customHeight="1">
      <c r="A9" s="545" t="s">
        <v>1</v>
      </c>
      <c r="B9" s="545"/>
      <c r="C9" s="545"/>
      <c r="D9" s="545"/>
      <c r="E9" s="545"/>
      <c r="F9" s="545"/>
      <c r="G9" s="545"/>
    </row>
    <row r="10" spans="1:7" s="352" customFormat="1" ht="11.25">
      <c r="A10" s="353"/>
      <c r="B10" s="353"/>
      <c r="C10" s="353"/>
      <c r="D10" s="353"/>
      <c r="E10" s="353"/>
      <c r="F10" s="353"/>
      <c r="G10" s="353"/>
    </row>
    <row r="11" spans="1:7" ht="15.75">
      <c r="A11" s="547" t="s">
        <v>4</v>
      </c>
      <c r="B11" s="548"/>
      <c r="C11" s="548"/>
      <c r="D11" s="548"/>
      <c r="E11" s="548"/>
      <c r="F11" s="549"/>
      <c r="G11" s="549"/>
    </row>
    <row r="12" spans="1:7" ht="15.75">
      <c r="A12" s="547" t="s">
        <v>712</v>
      </c>
      <c r="B12" s="548"/>
      <c r="C12" s="548"/>
      <c r="D12" s="548"/>
      <c r="E12" s="548"/>
      <c r="F12" s="549"/>
      <c r="G12" s="549"/>
    </row>
    <row r="13" spans="1:7" ht="15">
      <c r="A13" s="550" t="s">
        <v>710</v>
      </c>
      <c r="B13" s="551"/>
      <c r="C13" s="551"/>
      <c r="D13" s="551"/>
      <c r="E13" s="551"/>
      <c r="F13" s="552"/>
      <c r="G13" s="552"/>
    </row>
    <row r="14" spans="1:7" ht="12.75">
      <c r="A14" s="537" t="s">
        <v>5</v>
      </c>
      <c r="B14" s="537"/>
      <c r="C14" s="537"/>
      <c r="D14" s="537"/>
      <c r="E14" s="537"/>
      <c r="F14" s="538"/>
      <c r="G14" s="538"/>
    </row>
    <row r="15" spans="1:7" ht="12.75" customHeight="1">
      <c r="A15" s="37"/>
      <c r="B15" s="37"/>
      <c r="C15" s="37"/>
      <c r="D15" s="546" t="s">
        <v>701</v>
      </c>
      <c r="E15" s="546"/>
      <c r="F15" s="546"/>
      <c r="G15" s="546"/>
    </row>
    <row r="16" spans="1:7" ht="67.5" customHeight="1">
      <c r="A16" s="6" t="s">
        <v>131</v>
      </c>
      <c r="B16" s="540" t="s">
        <v>6</v>
      </c>
      <c r="C16" s="541"/>
      <c r="D16" s="542"/>
      <c r="E16" s="42" t="s">
        <v>7</v>
      </c>
      <c r="F16" s="361" t="s">
        <v>8</v>
      </c>
      <c r="G16" s="361" t="s">
        <v>9</v>
      </c>
    </row>
    <row r="17" spans="1:7" s="4" customFormat="1" ht="12.75" customHeight="1">
      <c r="A17" s="6" t="s">
        <v>10</v>
      </c>
      <c r="B17" s="7" t="s">
        <v>11</v>
      </c>
      <c r="C17" s="15"/>
      <c r="D17" s="5"/>
      <c r="E17" s="46" t="s">
        <v>687</v>
      </c>
      <c r="F17" s="362">
        <f>F24+F18</f>
        <v>3254.96</v>
      </c>
      <c r="G17" s="362">
        <f>+G18+G24</f>
        <v>5317.9</v>
      </c>
    </row>
    <row r="18" spans="1:7" s="4" customFormat="1" ht="12.75" customHeight="1">
      <c r="A18" s="6" t="s">
        <v>12</v>
      </c>
      <c r="B18" s="9" t="s">
        <v>13</v>
      </c>
      <c r="C18" s="40"/>
      <c r="D18" s="41"/>
      <c r="E18" s="44" t="s">
        <v>740</v>
      </c>
      <c r="F18" s="362">
        <f>F21</f>
        <v>1</v>
      </c>
      <c r="G18" s="362"/>
    </row>
    <row r="19" spans="1:7" s="4" customFormat="1" ht="12.75" customHeight="1">
      <c r="A19" s="11" t="s">
        <v>23</v>
      </c>
      <c r="B19" s="15"/>
      <c r="C19" s="17" t="s">
        <v>88</v>
      </c>
      <c r="D19" s="16"/>
      <c r="E19" s="45"/>
      <c r="F19" s="362"/>
      <c r="G19" s="362"/>
    </row>
    <row r="20" spans="1:7" s="4" customFormat="1" ht="12.75" customHeight="1">
      <c r="A20" s="11" t="s">
        <v>24</v>
      </c>
      <c r="B20" s="15"/>
      <c r="C20" s="17" t="s">
        <v>89</v>
      </c>
      <c r="D20" s="8"/>
      <c r="E20" s="46"/>
      <c r="F20" s="362"/>
      <c r="G20" s="362"/>
    </row>
    <row r="21" spans="1:7" s="4" customFormat="1" ht="12.75" customHeight="1">
      <c r="A21" s="11" t="s">
        <v>55</v>
      </c>
      <c r="B21" s="15"/>
      <c r="C21" s="17" t="s">
        <v>90</v>
      </c>
      <c r="D21" s="8"/>
      <c r="E21" s="46"/>
      <c r="F21" s="362">
        <v>1</v>
      </c>
      <c r="G21" s="362"/>
    </row>
    <row r="22" spans="1:7" s="4" customFormat="1" ht="12.75" customHeight="1">
      <c r="A22" s="11" t="s">
        <v>91</v>
      </c>
      <c r="B22" s="15"/>
      <c r="C22" s="17" t="s">
        <v>92</v>
      </c>
      <c r="D22" s="8"/>
      <c r="E22" s="46"/>
      <c r="F22" s="362"/>
      <c r="G22" s="362"/>
    </row>
    <row r="23" spans="1:7" s="4" customFormat="1" ht="12.75" customHeight="1">
      <c r="A23" s="42" t="s">
        <v>93</v>
      </c>
      <c r="B23" s="15"/>
      <c r="C23" s="26" t="s">
        <v>94</v>
      </c>
      <c r="D23" s="16"/>
      <c r="E23" s="46"/>
      <c r="F23" s="362"/>
      <c r="G23" s="362"/>
    </row>
    <row r="24" spans="1:7" s="4" customFormat="1" ht="12.75" customHeight="1">
      <c r="A24" s="34" t="s">
        <v>14</v>
      </c>
      <c r="B24" s="20" t="s">
        <v>15</v>
      </c>
      <c r="C24" s="27"/>
      <c r="D24" s="21"/>
      <c r="E24" s="462"/>
      <c r="F24" s="362">
        <f>F29+F30+F33</f>
        <v>3253.96</v>
      </c>
      <c r="G24" s="362">
        <f>+G25+G26+G27+G28+G29+G30+G31+G32+G33+G34</f>
        <v>5317.9</v>
      </c>
    </row>
    <row r="25" spans="1:7" s="4" customFormat="1" ht="12.75" customHeight="1">
      <c r="A25" s="11" t="s">
        <v>58</v>
      </c>
      <c r="B25" s="15"/>
      <c r="C25" s="17" t="s">
        <v>95</v>
      </c>
      <c r="D25" s="8"/>
      <c r="E25" s="46"/>
      <c r="F25" s="362"/>
      <c r="G25" s="362"/>
    </row>
    <row r="26" spans="1:7" s="4" customFormat="1" ht="12.75" customHeight="1">
      <c r="A26" s="11" t="s">
        <v>60</v>
      </c>
      <c r="B26" s="15"/>
      <c r="C26" s="17" t="s">
        <v>96</v>
      </c>
      <c r="D26" s="8"/>
      <c r="E26" s="46"/>
      <c r="F26" s="362"/>
      <c r="G26" s="362"/>
    </row>
    <row r="27" spans="1:7" s="4" customFormat="1" ht="12.75" customHeight="1">
      <c r="A27" s="11" t="s">
        <v>62</v>
      </c>
      <c r="B27" s="15"/>
      <c r="C27" s="17" t="s">
        <v>97</v>
      </c>
      <c r="D27" s="8"/>
      <c r="E27" s="46"/>
      <c r="F27" s="362"/>
      <c r="G27" s="362"/>
    </row>
    <row r="28" spans="1:7" s="4" customFormat="1" ht="12.75" customHeight="1">
      <c r="A28" s="11" t="s">
        <v>64</v>
      </c>
      <c r="B28" s="15"/>
      <c r="C28" s="17" t="s">
        <v>98</v>
      </c>
      <c r="D28" s="8"/>
      <c r="E28" s="46"/>
      <c r="F28" s="362"/>
      <c r="G28" s="362"/>
    </row>
    <row r="29" spans="1:7" s="4" customFormat="1" ht="12.75" customHeight="1">
      <c r="A29" s="11" t="s">
        <v>66</v>
      </c>
      <c r="B29" s="15"/>
      <c r="C29" s="17" t="s">
        <v>99</v>
      </c>
      <c r="D29" s="8"/>
      <c r="E29" s="46"/>
      <c r="F29" s="362">
        <v>0</v>
      </c>
      <c r="G29" s="362">
        <v>206.88</v>
      </c>
    </row>
    <row r="30" spans="1:7" s="4" customFormat="1" ht="12.75" customHeight="1">
      <c r="A30" s="11" t="s">
        <v>68</v>
      </c>
      <c r="B30" s="15"/>
      <c r="C30" s="17" t="s">
        <v>100</v>
      </c>
      <c r="D30" s="8"/>
      <c r="E30" s="46"/>
      <c r="F30" s="362">
        <v>3177.26</v>
      </c>
      <c r="G30" s="362">
        <v>4924.82</v>
      </c>
    </row>
    <row r="31" spans="1:7" s="4" customFormat="1" ht="12.75" customHeight="1">
      <c r="A31" s="11" t="s">
        <v>70</v>
      </c>
      <c r="B31" s="15"/>
      <c r="C31" s="17" t="s">
        <v>101</v>
      </c>
      <c r="D31" s="8"/>
      <c r="E31" s="46"/>
      <c r="F31" s="362"/>
      <c r="G31" s="362"/>
    </row>
    <row r="32" spans="1:7" s="4" customFormat="1" ht="12.75" customHeight="1">
      <c r="A32" s="11" t="s">
        <v>72</v>
      </c>
      <c r="B32" s="15"/>
      <c r="C32" s="17" t="s">
        <v>102</v>
      </c>
      <c r="D32" s="8"/>
      <c r="E32" s="46"/>
      <c r="F32" s="362"/>
      <c r="G32" s="362"/>
    </row>
    <row r="33" spans="1:7" s="4" customFormat="1" ht="12.75" customHeight="1">
      <c r="A33" s="11" t="s">
        <v>103</v>
      </c>
      <c r="B33" s="15"/>
      <c r="C33" s="17" t="s">
        <v>0</v>
      </c>
      <c r="D33" s="8"/>
      <c r="E33" s="46"/>
      <c r="F33" s="362">
        <v>76.7</v>
      </c>
      <c r="G33" s="362">
        <v>186.2</v>
      </c>
    </row>
    <row r="34" spans="1:7" s="4" customFormat="1" ht="12.75" customHeight="1">
      <c r="A34" s="11" t="s">
        <v>75</v>
      </c>
      <c r="B34" s="15"/>
      <c r="C34" s="17" t="s">
        <v>104</v>
      </c>
      <c r="D34" s="8"/>
      <c r="E34" s="46"/>
      <c r="F34" s="362"/>
      <c r="G34" s="362"/>
    </row>
    <row r="35" spans="1:7" s="4" customFormat="1" ht="12.75" customHeight="1">
      <c r="A35" s="6" t="s">
        <v>16</v>
      </c>
      <c r="B35" s="7" t="s">
        <v>17</v>
      </c>
      <c r="C35" s="7"/>
      <c r="D35" s="14"/>
      <c r="E35" s="46"/>
      <c r="F35" s="362"/>
      <c r="G35" s="362"/>
    </row>
    <row r="36" spans="1:7" s="4" customFormat="1" ht="12.75" customHeight="1">
      <c r="A36" s="6" t="s">
        <v>18</v>
      </c>
      <c r="B36" s="7" t="s">
        <v>105</v>
      </c>
      <c r="C36" s="7"/>
      <c r="D36" s="14"/>
      <c r="E36" s="47"/>
      <c r="F36" s="362"/>
      <c r="G36" s="362"/>
    </row>
    <row r="37" spans="1:7" s="4" customFormat="1" ht="12.75" customHeight="1">
      <c r="A37" s="6" t="s">
        <v>19</v>
      </c>
      <c r="B37" s="7" t="s">
        <v>106</v>
      </c>
      <c r="C37" s="15"/>
      <c r="D37" s="5"/>
      <c r="E37" s="46"/>
      <c r="F37" s="362"/>
      <c r="G37" s="362"/>
    </row>
    <row r="38" spans="1:7" s="4" customFormat="1" ht="12.75" customHeight="1">
      <c r="A38" s="6" t="s">
        <v>20</v>
      </c>
      <c r="B38" s="7" t="s">
        <v>21</v>
      </c>
      <c r="C38" s="15"/>
      <c r="D38" s="5"/>
      <c r="E38" s="46"/>
      <c r="F38" s="362">
        <f>F39+F45+F46+F54</f>
        <v>20512.27</v>
      </c>
      <c r="G38" s="362">
        <f>+G39+G45+G46+G53+G54</f>
        <v>16199.919999999998</v>
      </c>
    </row>
    <row r="39" spans="1:7" s="4" customFormat="1" ht="12.75" customHeight="1">
      <c r="A39" s="6" t="s">
        <v>12</v>
      </c>
      <c r="B39" s="9" t="s">
        <v>22</v>
      </c>
      <c r="C39" s="12"/>
      <c r="D39" s="10"/>
      <c r="E39" s="46" t="s">
        <v>641</v>
      </c>
      <c r="F39" s="362">
        <f>F41</f>
        <v>39.5</v>
      </c>
      <c r="G39" s="362">
        <f>+G40+G41+G42+G43+G44</f>
        <v>44.39</v>
      </c>
    </row>
    <row r="40" spans="1:7" s="4" customFormat="1" ht="12.75" customHeight="1">
      <c r="A40" s="11" t="s">
        <v>23</v>
      </c>
      <c r="B40" s="15"/>
      <c r="C40" s="17" t="s">
        <v>107</v>
      </c>
      <c r="D40" s="8"/>
      <c r="E40" s="46"/>
      <c r="F40" s="362"/>
      <c r="G40" s="362"/>
    </row>
    <row r="41" spans="1:7" s="4" customFormat="1" ht="12.75" customHeight="1">
      <c r="A41" s="11" t="s">
        <v>24</v>
      </c>
      <c r="B41" s="15"/>
      <c r="C41" s="17" t="s">
        <v>108</v>
      </c>
      <c r="D41" s="8"/>
      <c r="E41" s="46"/>
      <c r="F41" s="362">
        <v>39.5</v>
      </c>
      <c r="G41" s="362">
        <v>44.39</v>
      </c>
    </row>
    <row r="42" spans="1:7" s="4" customFormat="1" ht="12.75">
      <c r="A42" s="11" t="s">
        <v>55</v>
      </c>
      <c r="B42" s="15"/>
      <c r="C42" s="17" t="s">
        <v>109</v>
      </c>
      <c r="D42" s="8"/>
      <c r="E42" s="46"/>
      <c r="F42" s="362"/>
      <c r="G42" s="362"/>
    </row>
    <row r="43" spans="1:7" s="4" customFormat="1" ht="12.75">
      <c r="A43" s="11" t="s">
        <v>91</v>
      </c>
      <c r="B43" s="15"/>
      <c r="C43" s="17" t="s">
        <v>110</v>
      </c>
      <c r="D43" s="8"/>
      <c r="E43" s="46"/>
      <c r="F43" s="362"/>
      <c r="G43" s="362"/>
    </row>
    <row r="44" spans="1:7" s="4" customFormat="1" ht="12.75" customHeight="1">
      <c r="A44" s="11" t="s">
        <v>93</v>
      </c>
      <c r="B44" s="15"/>
      <c r="C44" s="558" t="s">
        <v>25</v>
      </c>
      <c r="D44" s="559"/>
      <c r="E44" s="46"/>
      <c r="F44" s="362"/>
      <c r="G44" s="362"/>
    </row>
    <row r="45" spans="1:7" s="4" customFormat="1" ht="12.75" customHeight="1">
      <c r="A45" s="6" t="s">
        <v>14</v>
      </c>
      <c r="B45" s="18" t="s">
        <v>26</v>
      </c>
      <c r="C45" s="23"/>
      <c r="D45" s="19"/>
      <c r="E45" s="46"/>
      <c r="F45" s="362"/>
      <c r="G45" s="362"/>
    </row>
    <row r="46" spans="1:7" s="4" customFormat="1" ht="12.75" customHeight="1">
      <c r="A46" s="6" t="s">
        <v>16</v>
      </c>
      <c r="B46" s="9" t="s">
        <v>2</v>
      </c>
      <c r="C46" s="12"/>
      <c r="D46" s="10"/>
      <c r="E46" s="46" t="s">
        <v>638</v>
      </c>
      <c r="F46" s="362">
        <f>F51+F52+F50</f>
        <v>16398.18</v>
      </c>
      <c r="G46" s="362">
        <f>+G47+G48+G49+G50+G51+G52</f>
        <v>14137.839999999998</v>
      </c>
    </row>
    <row r="47" spans="1:7" s="4" customFormat="1" ht="12.75" customHeight="1">
      <c r="A47" s="11" t="s">
        <v>27</v>
      </c>
      <c r="B47" s="12"/>
      <c r="C47" s="24" t="s">
        <v>28</v>
      </c>
      <c r="D47" s="13"/>
      <c r="E47" s="46"/>
      <c r="F47" s="362"/>
      <c r="G47" s="362"/>
    </row>
    <row r="48" spans="1:7" s="4" customFormat="1" ht="12.75" customHeight="1">
      <c r="A48" s="25" t="s">
        <v>29</v>
      </c>
      <c r="B48" s="15"/>
      <c r="C48" s="17" t="s">
        <v>30</v>
      </c>
      <c r="D48" s="26"/>
      <c r="E48" s="48"/>
      <c r="F48" s="363"/>
      <c r="G48" s="363"/>
    </row>
    <row r="49" spans="1:7" s="4" customFormat="1" ht="12.75" customHeight="1">
      <c r="A49" s="11" t="s">
        <v>31</v>
      </c>
      <c r="B49" s="15"/>
      <c r="C49" s="17" t="s">
        <v>32</v>
      </c>
      <c r="D49" s="8"/>
      <c r="E49" s="47"/>
      <c r="F49" s="362"/>
      <c r="G49" s="362"/>
    </row>
    <row r="50" spans="1:7" s="4" customFormat="1" ht="12.75" customHeight="1">
      <c r="A50" s="11" t="s">
        <v>33</v>
      </c>
      <c r="B50" s="15"/>
      <c r="C50" s="558" t="s">
        <v>34</v>
      </c>
      <c r="D50" s="559"/>
      <c r="E50" s="46"/>
      <c r="F50" s="362">
        <v>854.63</v>
      </c>
      <c r="G50" s="362">
        <v>1218.14</v>
      </c>
    </row>
    <row r="51" spans="1:7" s="4" customFormat="1" ht="12.75" customHeight="1">
      <c r="A51" s="11" t="s">
        <v>35</v>
      </c>
      <c r="B51" s="15"/>
      <c r="C51" s="17" t="s">
        <v>36</v>
      </c>
      <c r="D51" s="8"/>
      <c r="E51" s="46"/>
      <c r="F51" s="362">
        <v>14100.48</v>
      </c>
      <c r="G51" s="362">
        <v>11480.63</v>
      </c>
    </row>
    <row r="52" spans="1:7" s="4" customFormat="1" ht="12.75" customHeight="1">
      <c r="A52" s="11" t="s">
        <v>37</v>
      </c>
      <c r="B52" s="15"/>
      <c r="C52" s="17" t="s">
        <v>38</v>
      </c>
      <c r="D52" s="8"/>
      <c r="E52" s="46"/>
      <c r="F52" s="362">
        <v>1443.07</v>
      </c>
      <c r="G52" s="362">
        <v>1439.07</v>
      </c>
    </row>
    <row r="53" spans="1:7" s="4" customFormat="1" ht="12.75" customHeight="1">
      <c r="A53" s="6" t="s">
        <v>18</v>
      </c>
      <c r="B53" s="7" t="s">
        <v>39</v>
      </c>
      <c r="C53" s="7"/>
      <c r="D53" s="14"/>
      <c r="E53" s="47"/>
      <c r="F53" s="362"/>
      <c r="G53" s="362"/>
    </row>
    <row r="54" spans="1:7" s="4" customFormat="1" ht="12.75" customHeight="1">
      <c r="A54" s="6" t="s">
        <v>40</v>
      </c>
      <c r="B54" s="7" t="s">
        <v>41</v>
      </c>
      <c r="C54" s="7"/>
      <c r="D54" s="14"/>
      <c r="E54" s="46" t="s">
        <v>688</v>
      </c>
      <c r="F54" s="362">
        <v>4074.59</v>
      </c>
      <c r="G54" s="362">
        <v>2017.69</v>
      </c>
    </row>
    <row r="55" spans="1:7" s="4" customFormat="1" ht="12.75" customHeight="1">
      <c r="A55" s="6"/>
      <c r="B55" s="20" t="s">
        <v>42</v>
      </c>
      <c r="C55" s="27"/>
      <c r="D55" s="21"/>
      <c r="E55" s="46"/>
      <c r="F55" s="362">
        <f>F17+F37+F38</f>
        <v>23767.23</v>
      </c>
      <c r="G55" s="362">
        <f>+G17+G37+G38</f>
        <v>21517.82</v>
      </c>
    </row>
    <row r="56" spans="1:7" s="4" customFormat="1" ht="12.75" customHeight="1">
      <c r="A56" s="6" t="s">
        <v>43</v>
      </c>
      <c r="B56" s="7" t="s">
        <v>44</v>
      </c>
      <c r="C56" s="7"/>
      <c r="D56" s="14"/>
      <c r="E56" s="46" t="s">
        <v>689</v>
      </c>
      <c r="F56" s="362">
        <f>F58+F60</f>
        <v>3882.63</v>
      </c>
      <c r="G56" s="362">
        <f>+G57+G58+G59+G60</f>
        <v>5663.17</v>
      </c>
    </row>
    <row r="57" spans="1:7" s="4" customFormat="1" ht="12.75" customHeight="1">
      <c r="A57" s="6" t="s">
        <v>12</v>
      </c>
      <c r="B57" s="7" t="s">
        <v>45</v>
      </c>
      <c r="C57" s="7"/>
      <c r="D57" s="14"/>
      <c r="E57" s="46"/>
      <c r="G57" s="362"/>
    </row>
    <row r="58" spans="1:7" s="4" customFormat="1" ht="12.75" customHeight="1">
      <c r="A58" s="34" t="s">
        <v>14</v>
      </c>
      <c r="B58" s="20" t="s">
        <v>46</v>
      </c>
      <c r="C58" s="27"/>
      <c r="D58" s="21"/>
      <c r="E58" s="49"/>
      <c r="F58" s="362">
        <v>3217.76</v>
      </c>
      <c r="G58" s="364">
        <v>5176.09</v>
      </c>
    </row>
    <row r="59" spans="1:7" s="4" customFormat="1" ht="12.75" customHeight="1">
      <c r="A59" s="6" t="s">
        <v>16</v>
      </c>
      <c r="B59" s="560" t="s">
        <v>47</v>
      </c>
      <c r="C59" s="561"/>
      <c r="D59" s="559"/>
      <c r="E59" s="46"/>
      <c r="F59" s="362"/>
      <c r="G59" s="362">
        <v>0</v>
      </c>
    </row>
    <row r="60" spans="1:7" s="4" customFormat="1" ht="25.5" customHeight="1">
      <c r="A60" s="6" t="s">
        <v>48</v>
      </c>
      <c r="B60" s="7" t="s">
        <v>49</v>
      </c>
      <c r="C60" s="15"/>
      <c r="D60" s="5"/>
      <c r="E60" s="46"/>
      <c r="F60" s="362">
        <v>664.87</v>
      </c>
      <c r="G60" s="362">
        <v>487.08</v>
      </c>
    </row>
    <row r="61" spans="1:7" s="4" customFormat="1" ht="12.75" customHeight="1">
      <c r="A61" s="6" t="s">
        <v>50</v>
      </c>
      <c r="B61" s="7" t="s">
        <v>51</v>
      </c>
      <c r="C61" s="15"/>
      <c r="D61" s="5"/>
      <c r="E61" s="46"/>
      <c r="F61" s="362">
        <f>F66</f>
        <v>15543.55</v>
      </c>
      <c r="G61" s="362">
        <f>+G62+G66</f>
        <v>12919.7</v>
      </c>
    </row>
    <row r="62" spans="1:7" s="4" customFormat="1" ht="12.75" customHeight="1">
      <c r="A62" s="6" t="s">
        <v>12</v>
      </c>
      <c r="B62" s="9" t="s">
        <v>52</v>
      </c>
      <c r="C62" s="12"/>
      <c r="D62" s="10"/>
      <c r="E62" s="46"/>
      <c r="F62" s="362"/>
      <c r="G62" s="362"/>
    </row>
    <row r="63" spans="1:7" s="4" customFormat="1" ht="12.75">
      <c r="A63" s="11" t="s">
        <v>23</v>
      </c>
      <c r="B63" s="32"/>
      <c r="C63" s="17" t="s">
        <v>53</v>
      </c>
      <c r="D63" s="33"/>
      <c r="E63" s="47"/>
      <c r="F63" s="362"/>
      <c r="G63" s="362"/>
    </row>
    <row r="64" spans="1:7" s="4" customFormat="1" ht="12.75" customHeight="1">
      <c r="A64" s="11" t="s">
        <v>24</v>
      </c>
      <c r="B64" s="15"/>
      <c r="C64" s="17" t="s">
        <v>54</v>
      </c>
      <c r="D64" s="8"/>
      <c r="E64" s="46"/>
      <c r="F64" s="362"/>
      <c r="G64" s="362"/>
    </row>
    <row r="65" spans="1:7" s="4" customFormat="1" ht="12.75" customHeight="1">
      <c r="A65" s="11" t="s">
        <v>111</v>
      </c>
      <c r="B65" s="15"/>
      <c r="C65" s="17" t="s">
        <v>56</v>
      </c>
      <c r="D65" s="8"/>
      <c r="E65" s="47"/>
      <c r="F65" s="362"/>
      <c r="G65" s="362"/>
    </row>
    <row r="66" spans="1:7" s="4" customFormat="1" ht="12.75" customHeight="1">
      <c r="A66" s="6" t="s">
        <v>14</v>
      </c>
      <c r="B66" s="20" t="s">
        <v>57</v>
      </c>
      <c r="C66" s="27"/>
      <c r="D66" s="21"/>
      <c r="E66" s="46" t="s">
        <v>690</v>
      </c>
      <c r="F66" s="362">
        <f>F77+F79</f>
        <v>15543.55</v>
      </c>
      <c r="G66" s="362">
        <f>+G67+G68+G69+G70+G71+G72+G75+G76+G77+G78+G79+G80</f>
        <v>12919.7</v>
      </c>
    </row>
    <row r="67" spans="1:7" s="4" customFormat="1" ht="12.75" customHeight="1">
      <c r="A67" s="11" t="s">
        <v>58</v>
      </c>
      <c r="B67" s="15"/>
      <c r="C67" s="17" t="s">
        <v>59</v>
      </c>
      <c r="D67" s="16"/>
      <c r="E67" s="46"/>
      <c r="F67" s="362"/>
      <c r="G67" s="362"/>
    </row>
    <row r="68" spans="1:7" s="4" customFormat="1" ht="12.75" customHeight="1">
      <c r="A68" s="11" t="s">
        <v>60</v>
      </c>
      <c r="B68" s="32"/>
      <c r="C68" s="17" t="s">
        <v>61</v>
      </c>
      <c r="D68" s="33"/>
      <c r="E68" s="47"/>
      <c r="F68" s="362"/>
      <c r="G68" s="362"/>
    </row>
    <row r="69" spans="1:7" s="4" customFormat="1" ht="12.75">
      <c r="A69" s="11" t="s">
        <v>62</v>
      </c>
      <c r="B69" s="32"/>
      <c r="C69" s="17" t="s">
        <v>63</v>
      </c>
      <c r="D69" s="33"/>
      <c r="E69" s="47"/>
      <c r="F69" s="362"/>
      <c r="G69" s="362"/>
    </row>
    <row r="70" spans="1:7" s="4" customFormat="1" ht="12.75">
      <c r="A70" s="43" t="s">
        <v>64</v>
      </c>
      <c r="B70" s="12"/>
      <c r="C70" s="28" t="s">
        <v>65</v>
      </c>
      <c r="D70" s="13"/>
      <c r="E70" s="47"/>
      <c r="F70" s="362"/>
      <c r="G70" s="362"/>
    </row>
    <row r="71" spans="1:7" s="4" customFormat="1" ht="12.75">
      <c r="A71" s="6" t="s">
        <v>66</v>
      </c>
      <c r="B71" s="26"/>
      <c r="C71" s="26" t="s">
        <v>67</v>
      </c>
      <c r="D71" s="16"/>
      <c r="E71" s="50"/>
      <c r="F71" s="362"/>
      <c r="G71" s="362"/>
    </row>
    <row r="72" spans="1:7" s="4" customFormat="1" ht="12.75" customHeight="1">
      <c r="A72" s="38" t="s">
        <v>68</v>
      </c>
      <c r="B72" s="27"/>
      <c r="C72" s="29" t="s">
        <v>69</v>
      </c>
      <c r="D72" s="22"/>
      <c r="E72" s="46"/>
      <c r="F72" s="362"/>
      <c r="G72" s="362"/>
    </row>
    <row r="73" spans="1:7" s="4" customFormat="1" ht="12.75" customHeight="1">
      <c r="A73" s="11" t="s">
        <v>112</v>
      </c>
      <c r="B73" s="15"/>
      <c r="C73" s="26"/>
      <c r="D73" s="8" t="s">
        <v>113</v>
      </c>
      <c r="E73" s="47"/>
      <c r="F73" s="362"/>
      <c r="G73" s="362"/>
    </row>
    <row r="74" spans="1:7" s="4" customFormat="1" ht="12.75" customHeight="1">
      <c r="A74" s="11" t="s">
        <v>114</v>
      </c>
      <c r="B74" s="15"/>
      <c r="C74" s="26"/>
      <c r="D74" s="8" t="s">
        <v>115</v>
      </c>
      <c r="E74" s="46"/>
      <c r="F74" s="362"/>
      <c r="G74" s="362"/>
    </row>
    <row r="75" spans="1:7" s="4" customFormat="1" ht="12.75" customHeight="1">
      <c r="A75" s="11" t="s">
        <v>70</v>
      </c>
      <c r="B75" s="23"/>
      <c r="C75" s="30" t="s">
        <v>71</v>
      </c>
      <c r="D75" s="31"/>
      <c r="E75" s="46"/>
      <c r="F75" s="362"/>
      <c r="G75" s="362"/>
    </row>
    <row r="76" spans="1:7" s="4" customFormat="1" ht="12.75" customHeight="1">
      <c r="A76" s="11" t="s">
        <v>72</v>
      </c>
      <c r="B76" s="32"/>
      <c r="C76" s="17" t="s">
        <v>73</v>
      </c>
      <c r="D76" s="33"/>
      <c r="E76" s="47"/>
      <c r="F76" s="362"/>
      <c r="G76" s="362"/>
    </row>
    <row r="77" spans="1:7" s="4" customFormat="1" ht="12.75" customHeight="1">
      <c r="A77" s="11" t="s">
        <v>103</v>
      </c>
      <c r="B77" s="15"/>
      <c r="C77" s="17" t="s">
        <v>74</v>
      </c>
      <c r="D77" s="8"/>
      <c r="E77" s="46"/>
      <c r="F77" s="362"/>
      <c r="G77" s="362"/>
    </row>
    <row r="78" spans="1:7" s="4" customFormat="1" ht="12.75" customHeight="1">
      <c r="A78" s="11" t="s">
        <v>75</v>
      </c>
      <c r="B78" s="15"/>
      <c r="C78" s="17" t="s">
        <v>116</v>
      </c>
      <c r="D78" s="8"/>
      <c r="E78" s="47"/>
      <c r="F78" s="362"/>
      <c r="G78" s="362"/>
    </row>
    <row r="79" spans="1:7" s="4" customFormat="1" ht="12.75" customHeight="1">
      <c r="A79" s="11" t="s">
        <v>77</v>
      </c>
      <c r="B79" s="15"/>
      <c r="C79" s="17" t="s">
        <v>76</v>
      </c>
      <c r="D79" s="8"/>
      <c r="E79" s="46"/>
      <c r="F79" s="362">
        <v>15543.55</v>
      </c>
      <c r="G79" s="362">
        <v>12919.7</v>
      </c>
    </row>
    <row r="80" spans="1:7" s="4" customFormat="1" ht="12.75" customHeight="1">
      <c r="A80" s="11" t="s">
        <v>117</v>
      </c>
      <c r="B80" s="15"/>
      <c r="C80" s="17" t="s">
        <v>78</v>
      </c>
      <c r="D80" s="8"/>
      <c r="E80" s="47"/>
      <c r="F80" s="362"/>
      <c r="G80" s="362"/>
    </row>
    <row r="81" spans="1:7" s="4" customFormat="1" ht="12.75" customHeight="1">
      <c r="A81" s="6" t="s">
        <v>79</v>
      </c>
      <c r="B81" s="18" t="s">
        <v>80</v>
      </c>
      <c r="C81" s="23"/>
      <c r="D81" s="19"/>
      <c r="E81" s="46"/>
      <c r="F81" s="362">
        <v>4341.05</v>
      </c>
      <c r="G81" s="362">
        <f>+G82+G83+G86+G87</f>
        <v>2934.95</v>
      </c>
    </row>
    <row r="82" spans="1:7" s="4" customFormat="1" ht="12.75" customHeight="1">
      <c r="A82" s="6" t="s">
        <v>12</v>
      </c>
      <c r="B82" s="7" t="s">
        <v>118</v>
      </c>
      <c r="C82" s="15"/>
      <c r="D82" s="5"/>
      <c r="E82" s="47"/>
      <c r="F82" s="362"/>
      <c r="G82" s="362"/>
    </row>
    <row r="83" spans="1:7" s="4" customFormat="1" ht="12.75" customHeight="1">
      <c r="A83" s="6" t="s">
        <v>14</v>
      </c>
      <c r="B83" s="9" t="s">
        <v>81</v>
      </c>
      <c r="C83" s="12"/>
      <c r="D83" s="10"/>
      <c r="E83" s="46"/>
      <c r="F83" s="362"/>
      <c r="G83" s="362"/>
    </row>
    <row r="84" spans="1:7" s="4" customFormat="1" ht="12.75" customHeight="1">
      <c r="A84" s="11" t="s">
        <v>58</v>
      </c>
      <c r="B84" s="15"/>
      <c r="C84" s="17" t="s">
        <v>119</v>
      </c>
      <c r="D84" s="8"/>
      <c r="E84" s="46"/>
      <c r="F84" s="362"/>
      <c r="G84" s="362"/>
    </row>
    <row r="85" spans="1:7" s="4" customFormat="1" ht="12.75" customHeight="1">
      <c r="A85" s="11" t="s">
        <v>60</v>
      </c>
      <c r="B85" s="15"/>
      <c r="C85" s="17" t="s">
        <v>120</v>
      </c>
      <c r="D85" s="8"/>
      <c r="E85" s="46"/>
      <c r="F85" s="362"/>
      <c r="G85" s="362"/>
    </row>
    <row r="86" spans="1:7" s="4" customFormat="1" ht="12.75" customHeight="1">
      <c r="A86" s="6" t="s">
        <v>16</v>
      </c>
      <c r="B86" s="26" t="s">
        <v>82</v>
      </c>
      <c r="C86" s="26"/>
      <c r="D86" s="16"/>
      <c r="E86" s="46"/>
      <c r="F86" s="362"/>
      <c r="G86" s="362"/>
    </row>
    <row r="87" spans="1:7" s="4" customFormat="1" ht="12.75" customHeight="1">
      <c r="A87" s="34" t="s">
        <v>18</v>
      </c>
      <c r="B87" s="20" t="s">
        <v>83</v>
      </c>
      <c r="C87" s="27"/>
      <c r="D87" s="21"/>
      <c r="E87" s="46"/>
      <c r="F87" s="362">
        <v>4341.05</v>
      </c>
      <c r="G87" s="362">
        <v>2934.95</v>
      </c>
    </row>
    <row r="88" spans="1:7" s="4" customFormat="1" ht="12.75" customHeight="1">
      <c r="A88" s="11" t="s">
        <v>121</v>
      </c>
      <c r="B88" s="15"/>
      <c r="C88" s="17" t="s">
        <v>84</v>
      </c>
      <c r="D88" s="8"/>
      <c r="E88" s="46" t="s">
        <v>698</v>
      </c>
      <c r="F88" s="362">
        <v>1406.1</v>
      </c>
      <c r="G88" s="362">
        <v>1055.21</v>
      </c>
    </row>
    <row r="89" spans="1:7" s="4" customFormat="1" ht="12.75" customHeight="1">
      <c r="A89" s="11" t="s">
        <v>122</v>
      </c>
      <c r="B89" s="15"/>
      <c r="C89" s="17" t="s">
        <v>85</v>
      </c>
      <c r="D89" s="8"/>
      <c r="E89" s="46"/>
      <c r="F89" s="362">
        <v>2934.95</v>
      </c>
      <c r="G89" s="362">
        <v>1879.74</v>
      </c>
    </row>
    <row r="90" spans="1:7" s="4" customFormat="1" ht="12.75" customHeight="1">
      <c r="A90" s="6" t="s">
        <v>123</v>
      </c>
      <c r="B90" s="18" t="s">
        <v>124</v>
      </c>
      <c r="C90" s="19"/>
      <c r="D90" s="19"/>
      <c r="E90" s="46"/>
      <c r="F90" s="362"/>
      <c r="G90" s="362">
        <v>0</v>
      </c>
    </row>
    <row r="91" spans="1:7" s="4" customFormat="1" ht="25.5" customHeight="1">
      <c r="A91" s="6"/>
      <c r="B91" s="560" t="s">
        <v>125</v>
      </c>
      <c r="C91" s="561"/>
      <c r="D91" s="559"/>
      <c r="E91" s="46"/>
      <c r="F91" s="362">
        <f>F56+F61+F87</f>
        <v>23767.23</v>
      </c>
      <c r="G91" s="362">
        <f>+G56+G61+G81</f>
        <v>21517.820000000003</v>
      </c>
    </row>
    <row r="92" spans="1:7" s="4" customFormat="1" ht="12.75">
      <c r="A92" s="22"/>
      <c r="B92" s="22"/>
      <c r="C92" s="22"/>
      <c r="D92" s="22"/>
      <c r="E92" s="22"/>
      <c r="F92" s="365"/>
      <c r="G92" s="365"/>
    </row>
    <row r="93" spans="1:7" s="4" customFormat="1" ht="38.25" customHeight="1">
      <c r="A93" s="564" t="s">
        <v>707</v>
      </c>
      <c r="B93" s="564"/>
      <c r="C93" s="564"/>
      <c r="D93" s="564"/>
      <c r="E93" s="22"/>
      <c r="F93" s="563" t="s">
        <v>708</v>
      </c>
      <c r="G93" s="563"/>
    </row>
    <row r="94" spans="1:7" s="4" customFormat="1" ht="1.5" customHeight="1">
      <c r="A94" s="555" t="s">
        <v>126</v>
      </c>
      <c r="B94" s="555"/>
      <c r="C94" s="555"/>
      <c r="D94" s="555"/>
      <c r="E94" s="555"/>
      <c r="F94" s="556" t="s">
        <v>127</v>
      </c>
      <c r="G94" s="556"/>
    </row>
    <row r="95" spans="1:7" s="4" customFormat="1" ht="12.75" customHeight="1">
      <c r="A95" s="562" t="s">
        <v>129</v>
      </c>
      <c r="B95" s="562"/>
      <c r="C95" s="562"/>
      <c r="D95" s="562"/>
      <c r="E95" s="562"/>
      <c r="F95" s="557" t="s">
        <v>86</v>
      </c>
      <c r="G95" s="557"/>
    </row>
    <row r="96" spans="1:7" s="4" customFormat="1" ht="12.75">
      <c r="A96" s="554" t="s">
        <v>128</v>
      </c>
      <c r="B96" s="555"/>
      <c r="C96" s="555"/>
      <c r="D96" s="555"/>
      <c r="E96" s="35"/>
      <c r="F96" s="366"/>
      <c r="G96" s="366"/>
    </row>
    <row r="97" spans="1:7" s="4" customFormat="1" ht="12.75">
      <c r="A97" s="36"/>
      <c r="B97" s="39"/>
      <c r="C97" s="39"/>
      <c r="D97" s="39"/>
      <c r="E97" s="35"/>
      <c r="F97" s="366"/>
      <c r="G97" s="366"/>
    </row>
    <row r="98" spans="1:7" s="4" customFormat="1" ht="12.75">
      <c r="A98" s="554" t="s">
        <v>704</v>
      </c>
      <c r="B98" s="554"/>
      <c r="C98" s="554"/>
      <c r="D98" s="554"/>
      <c r="E98" s="554"/>
      <c r="F98" s="539" t="s">
        <v>683</v>
      </c>
      <c r="G98" s="539"/>
    </row>
    <row r="99" spans="1:7" s="4" customFormat="1" ht="12.75" customHeight="1">
      <c r="A99" s="562" t="s">
        <v>130</v>
      </c>
      <c r="B99" s="562"/>
      <c r="C99" s="562"/>
      <c r="D99" s="562"/>
      <c r="E99" s="562"/>
      <c r="F99" s="557" t="s">
        <v>86</v>
      </c>
      <c r="G99" s="557"/>
    </row>
    <row r="100" spans="5:7" s="4" customFormat="1" ht="12.75">
      <c r="E100" s="2"/>
      <c r="F100" s="367"/>
      <c r="G100" s="367"/>
    </row>
    <row r="101" spans="5:7" s="4" customFormat="1" ht="12.75">
      <c r="E101" s="2"/>
      <c r="F101" s="367"/>
      <c r="G101" s="367"/>
    </row>
    <row r="102" spans="5:7" s="4" customFormat="1" ht="12.75">
      <c r="E102" s="2"/>
      <c r="F102" s="367"/>
      <c r="G102" s="367"/>
    </row>
    <row r="103" spans="5:7" s="4" customFormat="1" ht="12.75">
      <c r="E103" s="2"/>
      <c r="F103" s="367"/>
      <c r="G103" s="367"/>
    </row>
    <row r="104" spans="5:7" s="4" customFormat="1" ht="12.75">
      <c r="E104" s="2"/>
      <c r="F104" s="367"/>
      <c r="G104" s="367"/>
    </row>
    <row r="105" spans="5:7" s="4" customFormat="1" ht="12.75">
      <c r="E105" s="2"/>
      <c r="F105" s="367"/>
      <c r="G105" s="367"/>
    </row>
    <row r="106" spans="5:7" s="4" customFormat="1" ht="12.75">
      <c r="E106" s="2"/>
      <c r="F106" s="367"/>
      <c r="G106" s="367"/>
    </row>
    <row r="107" spans="5:7" s="4" customFormat="1" ht="12.75">
      <c r="E107" s="2"/>
      <c r="F107" s="367"/>
      <c r="G107" s="367"/>
    </row>
    <row r="108" spans="5:7" s="4" customFormat="1" ht="12.75">
      <c r="E108" s="2"/>
      <c r="F108" s="367"/>
      <c r="G108" s="367"/>
    </row>
    <row r="109" spans="5:7" s="4" customFormat="1" ht="12.75">
      <c r="E109" s="2"/>
      <c r="F109" s="367"/>
      <c r="G109" s="367"/>
    </row>
    <row r="110" spans="5:7" s="4" customFormat="1" ht="12.75">
      <c r="E110" s="2"/>
      <c r="F110" s="367"/>
      <c r="G110" s="367"/>
    </row>
    <row r="111" spans="5:7" s="4" customFormat="1" ht="12.75">
      <c r="E111" s="2"/>
      <c r="F111" s="367"/>
      <c r="G111" s="367"/>
    </row>
    <row r="112" spans="5:7" s="4" customFormat="1" ht="12.75">
      <c r="E112" s="2"/>
      <c r="F112" s="367"/>
      <c r="G112" s="367"/>
    </row>
    <row r="113" spans="5:7" s="4" customFormat="1" ht="12.75">
      <c r="E113" s="2"/>
      <c r="F113" s="367"/>
      <c r="G113" s="367"/>
    </row>
    <row r="114" spans="5:7" s="4" customFormat="1" ht="12.75">
      <c r="E114" s="2"/>
      <c r="F114" s="367"/>
      <c r="G114" s="367"/>
    </row>
    <row r="115" spans="5:7" s="4" customFormat="1" ht="12.75">
      <c r="E115" s="2"/>
      <c r="F115" s="367"/>
      <c r="G115" s="367"/>
    </row>
    <row r="116" spans="5:7" s="4" customFormat="1" ht="12.75">
      <c r="E116" s="2"/>
      <c r="F116" s="367"/>
      <c r="G116" s="367"/>
    </row>
    <row r="117" spans="5:7" s="4" customFormat="1" ht="12.75">
      <c r="E117" s="2"/>
      <c r="F117" s="367"/>
      <c r="G117" s="367"/>
    </row>
    <row r="118" spans="5:7" s="4" customFormat="1" ht="12.75">
      <c r="E118" s="2"/>
      <c r="F118" s="367"/>
      <c r="G118" s="367"/>
    </row>
    <row r="119" spans="5:7" s="4" customFormat="1" ht="12.75">
      <c r="E119" s="2"/>
      <c r="F119" s="367"/>
      <c r="G119" s="367"/>
    </row>
    <row r="120" spans="5:7" s="4" customFormat="1" ht="12.75">
      <c r="E120" s="2"/>
      <c r="F120" s="367"/>
      <c r="G120" s="367"/>
    </row>
  </sheetData>
  <sheetProtection/>
  <mergeCells count="28">
    <mergeCell ref="B16:D16"/>
    <mergeCell ref="B91:D91"/>
    <mergeCell ref="A94:E94"/>
    <mergeCell ref="E3:G3"/>
    <mergeCell ref="A6:G6"/>
    <mergeCell ref="A7:G7"/>
    <mergeCell ref="A5:G5"/>
    <mergeCell ref="A8:G8"/>
    <mergeCell ref="A11:G11"/>
    <mergeCell ref="A9:G9"/>
    <mergeCell ref="A98:E98"/>
    <mergeCell ref="F98:G98"/>
    <mergeCell ref="A99:E99"/>
    <mergeCell ref="F99:G99"/>
    <mergeCell ref="D15:G15"/>
    <mergeCell ref="A12:G12"/>
    <mergeCell ref="A13:G13"/>
    <mergeCell ref="E1:G2"/>
    <mergeCell ref="A14:G14"/>
    <mergeCell ref="A96:D96"/>
    <mergeCell ref="F94:G94"/>
    <mergeCell ref="F95:G95"/>
    <mergeCell ref="C44:D44"/>
    <mergeCell ref="C50:D50"/>
    <mergeCell ref="B59:D59"/>
    <mergeCell ref="A95:E95"/>
    <mergeCell ref="F93:G93"/>
    <mergeCell ref="A93:D93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53"/>
  <sheetViews>
    <sheetView showZeros="0" zoomScalePageLayoutView="0" workbookViewId="0" topLeftCell="A4">
      <selection activeCell="R51" sqref="R51"/>
    </sheetView>
  </sheetViews>
  <sheetFormatPr defaultColWidth="9.140625" defaultRowHeight="12.75"/>
  <cols>
    <col min="1" max="1" width="5.8515625" style="3" customWidth="1"/>
    <col min="2" max="2" width="0.2890625" style="169" customWidth="1"/>
    <col min="3" max="3" width="1.57421875" style="169" customWidth="1"/>
    <col min="4" max="4" width="23.421875" style="169" customWidth="1"/>
    <col min="5" max="9" width="8.28125" style="169" customWidth="1"/>
    <col min="10" max="10" width="13.421875" style="169" customWidth="1"/>
    <col min="11" max="11" width="9.421875" style="169" customWidth="1"/>
    <col min="12" max="12" width="8.28125" style="169" customWidth="1"/>
    <col min="13" max="13" width="10.7109375" style="169" customWidth="1"/>
    <col min="14" max="14" width="8.28125" style="169" customWidth="1"/>
    <col min="15" max="15" width="10.8515625" style="169" customWidth="1"/>
    <col min="16" max="17" width="8.28125" style="169" customWidth="1"/>
    <col min="18" max="18" width="13.57421875" style="169" customWidth="1"/>
    <col min="19" max="16384" width="9.140625" style="169" customWidth="1"/>
  </cols>
  <sheetData>
    <row r="1" ht="12.75">
      <c r="N1" s="216" t="s">
        <v>693</v>
      </c>
    </row>
    <row r="2" spans="14:18" ht="12.75">
      <c r="N2" s="217" t="s">
        <v>395</v>
      </c>
      <c r="O2" s="218"/>
      <c r="P2" s="218"/>
      <c r="Q2" s="218"/>
      <c r="R2" s="218"/>
    </row>
    <row r="3" spans="13:17" ht="14.25" customHeight="1">
      <c r="M3" s="3"/>
      <c r="N3" s="3" t="s">
        <v>132</v>
      </c>
      <c r="O3" s="3"/>
      <c r="P3" s="3"/>
      <c r="Q3" s="3"/>
    </row>
    <row r="4" spans="13:18" ht="4.5" customHeight="1">
      <c r="M4" s="3"/>
      <c r="N4" s="3"/>
      <c r="O4" s="3"/>
      <c r="P4" s="3"/>
      <c r="Q4" s="3"/>
      <c r="R4" s="3"/>
    </row>
    <row r="5" spans="1:18" ht="31.5" customHeight="1">
      <c r="A5" s="547" t="s">
        <v>396</v>
      </c>
      <c r="B5" s="547"/>
      <c r="C5" s="547"/>
      <c r="D5" s="547"/>
      <c r="E5" s="547"/>
      <c r="F5" s="547"/>
      <c r="G5" s="547"/>
      <c r="H5" s="547"/>
      <c r="I5" s="547"/>
      <c r="J5" s="547"/>
      <c r="K5" s="547"/>
      <c r="L5" s="547"/>
      <c r="M5" s="547"/>
      <c r="N5" s="547"/>
      <c r="O5" s="547"/>
      <c r="P5" s="547"/>
      <c r="Q5" s="547"/>
      <c r="R5" s="547"/>
    </row>
    <row r="6" ht="3" customHeight="1"/>
    <row r="7" spans="1:18" ht="22.5" customHeight="1">
      <c r="A7" s="547" t="s">
        <v>397</v>
      </c>
      <c r="B7" s="547"/>
      <c r="C7" s="547"/>
      <c r="D7" s="547"/>
      <c r="E7" s="547"/>
      <c r="F7" s="547"/>
      <c r="G7" s="547"/>
      <c r="H7" s="547"/>
      <c r="I7" s="547"/>
      <c r="J7" s="547"/>
      <c r="K7" s="547"/>
      <c r="L7" s="547"/>
      <c r="M7" s="547"/>
      <c r="N7" s="547"/>
      <c r="O7" s="547"/>
      <c r="P7" s="547"/>
      <c r="Q7" s="547"/>
      <c r="R7" s="547"/>
    </row>
    <row r="8" ht="4.5" customHeight="1"/>
    <row r="9" spans="1:18" ht="27" customHeight="1">
      <c r="A9" s="732" t="s">
        <v>398</v>
      </c>
      <c r="B9" s="733" t="s">
        <v>6</v>
      </c>
      <c r="C9" s="733"/>
      <c r="D9" s="733"/>
      <c r="E9" s="732" t="s">
        <v>95</v>
      </c>
      <c r="F9" s="732" t="s">
        <v>96</v>
      </c>
      <c r="G9" s="732"/>
      <c r="H9" s="732" t="s">
        <v>399</v>
      </c>
      <c r="I9" s="732" t="s">
        <v>400</v>
      </c>
      <c r="J9" s="732" t="s">
        <v>99</v>
      </c>
      <c r="K9" s="732" t="s">
        <v>401</v>
      </c>
      <c r="L9" s="732" t="s">
        <v>402</v>
      </c>
      <c r="M9" s="732" t="s">
        <v>102</v>
      </c>
      <c r="N9" s="732" t="s">
        <v>0</v>
      </c>
      <c r="O9" s="732"/>
      <c r="P9" s="732" t="s">
        <v>403</v>
      </c>
      <c r="Q9" s="732" t="s">
        <v>404</v>
      </c>
      <c r="R9" s="732" t="s">
        <v>136</v>
      </c>
    </row>
    <row r="10" spans="1:18" ht="51">
      <c r="A10" s="732"/>
      <c r="B10" s="733"/>
      <c r="C10" s="733"/>
      <c r="D10" s="733"/>
      <c r="E10" s="732"/>
      <c r="F10" s="220" t="s">
        <v>405</v>
      </c>
      <c r="G10" s="220" t="s">
        <v>406</v>
      </c>
      <c r="H10" s="732"/>
      <c r="I10" s="732"/>
      <c r="J10" s="732"/>
      <c r="K10" s="732"/>
      <c r="L10" s="732"/>
      <c r="M10" s="732"/>
      <c r="N10" s="220" t="s">
        <v>407</v>
      </c>
      <c r="O10" s="220" t="s">
        <v>0</v>
      </c>
      <c r="P10" s="732"/>
      <c r="Q10" s="732"/>
      <c r="R10" s="732"/>
    </row>
    <row r="11" spans="1:18" ht="12.75">
      <c r="A11" s="222">
        <v>1</v>
      </c>
      <c r="B11" s="736">
        <v>2</v>
      </c>
      <c r="C11" s="736"/>
      <c r="D11" s="736"/>
      <c r="E11" s="222">
        <v>3</v>
      </c>
      <c r="F11" s="222">
        <v>4</v>
      </c>
      <c r="G11" s="222">
        <v>5</v>
      </c>
      <c r="H11" s="222">
        <v>6</v>
      </c>
      <c r="I11" s="222">
        <v>7</v>
      </c>
      <c r="J11" s="222">
        <v>8</v>
      </c>
      <c r="K11" s="222">
        <v>9</v>
      </c>
      <c r="L11" s="222">
        <v>10</v>
      </c>
      <c r="M11" s="222">
        <v>11</v>
      </c>
      <c r="N11" s="222">
        <v>12</v>
      </c>
      <c r="O11" s="222">
        <v>13</v>
      </c>
      <c r="P11" s="222">
        <v>14</v>
      </c>
      <c r="Q11" s="222">
        <v>15</v>
      </c>
      <c r="R11" s="222">
        <v>16</v>
      </c>
    </row>
    <row r="12" spans="1:18" ht="39.75" customHeight="1">
      <c r="A12" s="221" t="s">
        <v>138</v>
      </c>
      <c r="B12" s="688" t="s">
        <v>408</v>
      </c>
      <c r="C12" s="737"/>
      <c r="D12" s="738"/>
      <c r="E12" s="396"/>
      <c r="F12" s="396"/>
      <c r="G12" s="396"/>
      <c r="H12" s="396"/>
      <c r="I12" s="396"/>
      <c r="J12" s="396">
        <v>2172.15</v>
      </c>
      <c r="K12" s="396">
        <v>9531.97</v>
      </c>
      <c r="L12" s="396"/>
      <c r="M12" s="396">
        <v>6053.93</v>
      </c>
      <c r="N12" s="396"/>
      <c r="O12" s="396">
        <v>16266.51</v>
      </c>
      <c r="P12" s="396"/>
      <c r="Q12" s="396"/>
      <c r="R12" s="396">
        <f>SUM(E12:Q12)</f>
        <v>34024.56</v>
      </c>
    </row>
    <row r="13" spans="1:18" ht="25.5" customHeight="1">
      <c r="A13" s="25" t="s">
        <v>139</v>
      </c>
      <c r="B13" s="223"/>
      <c r="C13" s="558" t="s">
        <v>409</v>
      </c>
      <c r="D13" s="734"/>
      <c r="E13" s="397"/>
      <c r="F13" s="361"/>
      <c r="G13" s="361"/>
      <c r="H13" s="361"/>
      <c r="I13" s="361"/>
      <c r="J13" s="361"/>
      <c r="K13" s="361"/>
      <c r="L13" s="361"/>
      <c r="M13" s="361"/>
      <c r="N13" s="361"/>
      <c r="O13" s="361"/>
      <c r="P13" s="361"/>
      <c r="Q13" s="361"/>
      <c r="R13" s="396">
        <f aca="true" t="shared" si="0" ref="R13:R20">SUM(E13:Q13)</f>
        <v>0</v>
      </c>
    </row>
    <row r="14" spans="1:18" ht="25.5">
      <c r="A14" s="224" t="s">
        <v>365</v>
      </c>
      <c r="B14" s="225" t="s">
        <v>410</v>
      </c>
      <c r="C14" s="226"/>
      <c r="D14" s="16" t="s">
        <v>411</v>
      </c>
      <c r="E14" s="397"/>
      <c r="F14" s="361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96">
        <f t="shared" si="0"/>
        <v>0</v>
      </c>
    </row>
    <row r="15" spans="1:18" ht="25.5">
      <c r="A15" s="222" t="s">
        <v>367</v>
      </c>
      <c r="B15" s="226"/>
      <c r="C15" s="226"/>
      <c r="D15" s="227" t="s">
        <v>412</v>
      </c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96"/>
      <c r="Q15" s="396"/>
      <c r="R15" s="396">
        <f t="shared" si="0"/>
        <v>0</v>
      </c>
    </row>
    <row r="16" spans="1:18" ht="51" customHeight="1">
      <c r="A16" s="25" t="s">
        <v>142</v>
      </c>
      <c r="B16" s="560" t="s">
        <v>413</v>
      </c>
      <c r="C16" s="739"/>
      <c r="D16" s="740"/>
      <c r="E16" s="397"/>
      <c r="F16" s="361"/>
      <c r="G16" s="361"/>
      <c r="H16" s="361"/>
      <c r="I16" s="361"/>
      <c r="J16" s="396"/>
      <c r="K16" s="361"/>
      <c r="L16" s="361"/>
      <c r="M16" s="361"/>
      <c r="N16" s="361"/>
      <c r="O16" s="361"/>
      <c r="P16" s="396"/>
      <c r="Q16" s="396"/>
      <c r="R16" s="396">
        <f t="shared" si="0"/>
        <v>0</v>
      </c>
    </row>
    <row r="17" spans="1:18" ht="12.75">
      <c r="A17" s="222" t="s">
        <v>370</v>
      </c>
      <c r="B17" s="228"/>
      <c r="C17" s="226"/>
      <c r="D17" s="16" t="s">
        <v>414</v>
      </c>
      <c r="E17" s="361"/>
      <c r="F17" s="361"/>
      <c r="G17" s="361"/>
      <c r="H17" s="361"/>
      <c r="I17" s="361"/>
      <c r="J17" s="361"/>
      <c r="K17" s="361"/>
      <c r="L17" s="361"/>
      <c r="M17" s="361"/>
      <c r="N17" s="361"/>
      <c r="O17" s="361"/>
      <c r="P17" s="396"/>
      <c r="Q17" s="396"/>
      <c r="R17" s="396">
        <f t="shared" si="0"/>
        <v>0</v>
      </c>
    </row>
    <row r="18" spans="1:18" ht="12.75">
      <c r="A18" s="25" t="s">
        <v>372</v>
      </c>
      <c r="B18" s="228"/>
      <c r="C18" s="226"/>
      <c r="D18" s="16" t="s">
        <v>415</v>
      </c>
      <c r="E18" s="397"/>
      <c r="F18" s="361"/>
      <c r="G18" s="361"/>
      <c r="H18" s="361"/>
      <c r="I18" s="361"/>
      <c r="J18" s="361"/>
      <c r="K18" s="361"/>
      <c r="L18" s="361"/>
      <c r="M18" s="361"/>
      <c r="N18" s="361"/>
      <c r="O18" s="361"/>
      <c r="P18" s="396"/>
      <c r="Q18" s="396"/>
      <c r="R18" s="396">
        <f t="shared" si="0"/>
        <v>0</v>
      </c>
    </row>
    <row r="19" spans="1:18" ht="12.75">
      <c r="A19" s="25" t="s">
        <v>374</v>
      </c>
      <c r="B19" s="228"/>
      <c r="C19" s="226"/>
      <c r="D19" s="16" t="s">
        <v>416</v>
      </c>
      <c r="E19" s="397"/>
      <c r="F19" s="361"/>
      <c r="G19" s="361"/>
      <c r="H19" s="361"/>
      <c r="I19" s="361"/>
      <c r="J19" s="361"/>
      <c r="K19" s="361"/>
      <c r="L19" s="361"/>
      <c r="M19" s="361"/>
      <c r="N19" s="361"/>
      <c r="O19" s="361"/>
      <c r="P19" s="396"/>
      <c r="Q19" s="396"/>
      <c r="R19" s="396">
        <f t="shared" si="0"/>
        <v>0</v>
      </c>
    </row>
    <row r="20" spans="1:18" ht="15" customHeight="1">
      <c r="A20" s="25" t="s">
        <v>144</v>
      </c>
      <c r="B20" s="223"/>
      <c r="C20" s="558" t="s">
        <v>378</v>
      </c>
      <c r="D20" s="734"/>
      <c r="E20" s="397"/>
      <c r="F20" s="361"/>
      <c r="G20" s="361"/>
      <c r="H20" s="361"/>
      <c r="I20" s="361"/>
      <c r="J20" s="361"/>
      <c r="K20" s="361"/>
      <c r="L20" s="361"/>
      <c r="M20" s="361"/>
      <c r="N20" s="361"/>
      <c r="O20" s="361"/>
      <c r="P20" s="396"/>
      <c r="Q20" s="396"/>
      <c r="R20" s="396">
        <f t="shared" si="0"/>
        <v>0</v>
      </c>
    </row>
    <row r="21" spans="1:18" ht="54.75" customHeight="1">
      <c r="A21" s="221" t="s">
        <v>146</v>
      </c>
      <c r="B21" s="735" t="s">
        <v>417</v>
      </c>
      <c r="C21" s="735"/>
      <c r="D21" s="735"/>
      <c r="E21" s="396"/>
      <c r="F21" s="396"/>
      <c r="G21" s="396"/>
      <c r="H21" s="396"/>
      <c r="I21" s="396"/>
      <c r="J21" s="396">
        <f>+J12+J13-J16-J20</f>
        <v>2172.15</v>
      </c>
      <c r="K21" s="396">
        <f aca="true" t="shared" si="1" ref="K21:R21">+K12+K13-K16-K20</f>
        <v>9531.97</v>
      </c>
      <c r="L21" s="396">
        <f t="shared" si="1"/>
        <v>0</v>
      </c>
      <c r="M21" s="396">
        <v>6053.93</v>
      </c>
      <c r="N21" s="396">
        <f t="shared" si="1"/>
        <v>0</v>
      </c>
      <c r="O21" s="396">
        <f t="shared" si="1"/>
        <v>16266.51</v>
      </c>
      <c r="P21" s="396">
        <f t="shared" si="1"/>
        <v>0</v>
      </c>
      <c r="Q21" s="396">
        <f t="shared" si="1"/>
        <v>0</v>
      </c>
      <c r="R21" s="396">
        <f t="shared" si="1"/>
        <v>34024.56</v>
      </c>
    </row>
    <row r="22" spans="1:18" ht="39.75" customHeight="1">
      <c r="A22" s="221" t="s">
        <v>148</v>
      </c>
      <c r="B22" s="690" t="s">
        <v>418</v>
      </c>
      <c r="C22" s="743"/>
      <c r="D22" s="744"/>
      <c r="E22" s="396" t="s">
        <v>419</v>
      </c>
      <c r="F22" s="396"/>
      <c r="G22" s="396"/>
      <c r="H22" s="396"/>
      <c r="I22" s="396"/>
      <c r="J22" s="396">
        <v>-1965.27</v>
      </c>
      <c r="K22" s="396">
        <v>-4607.15</v>
      </c>
      <c r="L22" s="396"/>
      <c r="M22" s="396">
        <v>-6053.93</v>
      </c>
      <c r="N22" s="361" t="s">
        <v>419</v>
      </c>
      <c r="O22" s="396">
        <v>-16080.31</v>
      </c>
      <c r="P22" s="396" t="s">
        <v>419</v>
      </c>
      <c r="Q22" s="396" t="s">
        <v>419</v>
      </c>
      <c r="R22" s="396">
        <f>+J22+K22+L22+M22+O22</f>
        <v>-28706.66</v>
      </c>
    </row>
    <row r="23" spans="1:18" ht="39.75" customHeight="1">
      <c r="A23" s="222" t="s">
        <v>150</v>
      </c>
      <c r="B23" s="228"/>
      <c r="C23" s="558" t="s">
        <v>420</v>
      </c>
      <c r="D23" s="734"/>
      <c r="E23" s="361" t="s">
        <v>419</v>
      </c>
      <c r="F23" s="361"/>
      <c r="G23" s="361"/>
      <c r="H23" s="361"/>
      <c r="I23" s="361"/>
      <c r="J23" s="361"/>
      <c r="K23" s="361"/>
      <c r="L23" s="361"/>
      <c r="M23" s="361"/>
      <c r="N23" s="361" t="s">
        <v>419</v>
      </c>
      <c r="O23" s="396"/>
      <c r="P23" s="361" t="s">
        <v>419</v>
      </c>
      <c r="Q23" s="361" t="s">
        <v>419</v>
      </c>
      <c r="R23" s="396">
        <f>+J23+K23+L23+M23+O23</f>
        <v>0</v>
      </c>
    </row>
    <row r="24" spans="1:18" ht="38.25" customHeight="1">
      <c r="A24" s="222" t="s">
        <v>152</v>
      </c>
      <c r="B24" s="228"/>
      <c r="C24" s="558" t="s">
        <v>421</v>
      </c>
      <c r="D24" s="734"/>
      <c r="E24" s="361" t="s">
        <v>419</v>
      </c>
      <c r="F24" s="361"/>
      <c r="G24" s="361"/>
      <c r="H24" s="361"/>
      <c r="I24" s="361"/>
      <c r="J24" s="361">
        <v>-206.88</v>
      </c>
      <c r="K24" s="361">
        <v>-1747.56</v>
      </c>
      <c r="L24" s="361"/>
      <c r="M24" s="361"/>
      <c r="N24" s="361" t="s">
        <v>419</v>
      </c>
      <c r="O24" s="361">
        <v>-109.5</v>
      </c>
      <c r="P24" s="361" t="s">
        <v>419</v>
      </c>
      <c r="Q24" s="361" t="s">
        <v>419</v>
      </c>
      <c r="R24" s="396">
        <f>+J24+K24+L24+M24+O24</f>
        <v>-2063.94</v>
      </c>
    </row>
    <row r="25" spans="1:18" ht="51" customHeight="1">
      <c r="A25" s="222" t="s">
        <v>154</v>
      </c>
      <c r="B25" s="228"/>
      <c r="C25" s="558" t="s">
        <v>422</v>
      </c>
      <c r="D25" s="734"/>
      <c r="E25" s="361" t="s">
        <v>419</v>
      </c>
      <c r="F25" s="361"/>
      <c r="G25" s="361"/>
      <c r="H25" s="361"/>
      <c r="I25" s="361"/>
      <c r="J25" s="361"/>
      <c r="K25" s="361"/>
      <c r="L25" s="361"/>
      <c r="M25" s="361"/>
      <c r="N25" s="361" t="s">
        <v>419</v>
      </c>
      <c r="O25" s="396"/>
      <c r="P25" s="361" t="s">
        <v>419</v>
      </c>
      <c r="Q25" s="361" t="s">
        <v>419</v>
      </c>
      <c r="R25" s="396"/>
    </row>
    <row r="26" spans="1:18" ht="12.75">
      <c r="A26" s="229" t="s">
        <v>423</v>
      </c>
      <c r="B26" s="230"/>
      <c r="C26" s="31"/>
      <c r="D26" s="231" t="s">
        <v>414</v>
      </c>
      <c r="E26" s="361" t="s">
        <v>419</v>
      </c>
      <c r="F26" s="361"/>
      <c r="G26" s="361"/>
      <c r="H26" s="361"/>
      <c r="I26" s="361"/>
      <c r="J26" s="361"/>
      <c r="K26" s="361"/>
      <c r="L26" s="361"/>
      <c r="M26" s="361"/>
      <c r="N26" s="361" t="s">
        <v>419</v>
      </c>
      <c r="O26" s="396"/>
      <c r="P26" s="361" t="s">
        <v>419</v>
      </c>
      <c r="Q26" s="361" t="s">
        <v>419</v>
      </c>
      <c r="R26" s="396"/>
    </row>
    <row r="27" spans="1:18" ht="12.75">
      <c r="A27" s="229" t="s">
        <v>424</v>
      </c>
      <c r="B27" s="230"/>
      <c r="C27" s="31"/>
      <c r="D27" s="231" t="s">
        <v>415</v>
      </c>
      <c r="E27" s="361" t="s">
        <v>419</v>
      </c>
      <c r="F27" s="361"/>
      <c r="G27" s="361"/>
      <c r="H27" s="361"/>
      <c r="I27" s="361"/>
      <c r="J27" s="361"/>
      <c r="K27" s="361"/>
      <c r="L27" s="361"/>
      <c r="M27" s="361"/>
      <c r="N27" s="361" t="s">
        <v>419</v>
      </c>
      <c r="O27" s="396"/>
      <c r="P27" s="361" t="s">
        <v>419</v>
      </c>
      <c r="Q27" s="361" t="s">
        <v>419</v>
      </c>
      <c r="R27" s="396"/>
    </row>
    <row r="28" spans="1:18" ht="12.75">
      <c r="A28" s="229" t="s">
        <v>425</v>
      </c>
      <c r="B28" s="230"/>
      <c r="C28" s="31"/>
      <c r="D28" s="231" t="s">
        <v>416</v>
      </c>
      <c r="E28" s="361" t="s">
        <v>419</v>
      </c>
      <c r="F28" s="361"/>
      <c r="G28" s="361"/>
      <c r="H28" s="361"/>
      <c r="I28" s="361"/>
      <c r="J28" s="361"/>
      <c r="K28" s="361"/>
      <c r="L28" s="361"/>
      <c r="M28" s="361"/>
      <c r="N28" s="361" t="s">
        <v>419</v>
      </c>
      <c r="O28" s="396"/>
      <c r="P28" s="361" t="s">
        <v>419</v>
      </c>
      <c r="Q28" s="361" t="s">
        <v>419</v>
      </c>
      <c r="R28" s="396"/>
    </row>
    <row r="29" spans="1:18" ht="15" customHeight="1">
      <c r="A29" s="222" t="s">
        <v>155</v>
      </c>
      <c r="B29" s="230"/>
      <c r="C29" s="741" t="s">
        <v>378</v>
      </c>
      <c r="D29" s="742"/>
      <c r="E29" s="361" t="s">
        <v>419</v>
      </c>
      <c r="F29" s="361"/>
      <c r="G29" s="361"/>
      <c r="H29" s="361"/>
      <c r="I29" s="361"/>
      <c r="J29" s="361"/>
      <c r="K29" s="361"/>
      <c r="L29" s="361"/>
      <c r="M29" s="361"/>
      <c r="N29" s="361" t="s">
        <v>419</v>
      </c>
      <c r="O29" s="396"/>
      <c r="P29" s="361" t="s">
        <v>419</v>
      </c>
      <c r="Q29" s="361" t="s">
        <v>419</v>
      </c>
      <c r="R29" s="396"/>
    </row>
    <row r="30" spans="1:18" ht="54.75" customHeight="1">
      <c r="A30" s="221" t="s">
        <v>156</v>
      </c>
      <c r="B30" s="690" t="s">
        <v>426</v>
      </c>
      <c r="C30" s="743"/>
      <c r="D30" s="744"/>
      <c r="E30" s="396" t="s">
        <v>419</v>
      </c>
      <c r="F30" s="396"/>
      <c r="G30" s="396"/>
      <c r="H30" s="396"/>
      <c r="I30" s="396"/>
      <c r="J30" s="396">
        <f>+J22+J24+J28</f>
        <v>-2172.15</v>
      </c>
      <c r="K30" s="396">
        <f>+K22+K24+K28</f>
        <v>-6354.709999999999</v>
      </c>
      <c r="L30" s="396">
        <f>+L22+L24+L28</f>
        <v>0</v>
      </c>
      <c r="M30" s="396">
        <v>-6053.93</v>
      </c>
      <c r="N30" s="361" t="s">
        <v>419</v>
      </c>
      <c r="O30" s="396">
        <f>+O22+O24+O28</f>
        <v>-16189.81</v>
      </c>
      <c r="P30" s="396" t="s">
        <v>419</v>
      </c>
      <c r="Q30" s="396" t="s">
        <v>419</v>
      </c>
      <c r="R30" s="396">
        <f>+J30+K30+L30+M30+O30</f>
        <v>-30770.6</v>
      </c>
    </row>
    <row r="31" spans="1:18" ht="39.75" customHeight="1">
      <c r="A31" s="221" t="s">
        <v>157</v>
      </c>
      <c r="B31" s="745" t="s">
        <v>427</v>
      </c>
      <c r="C31" s="746"/>
      <c r="D31" s="744"/>
      <c r="E31" s="396" t="s">
        <v>419</v>
      </c>
      <c r="F31" s="396"/>
      <c r="G31" s="396"/>
      <c r="H31" s="396"/>
      <c r="I31" s="398"/>
      <c r="J31" s="396"/>
      <c r="K31" s="396"/>
      <c r="L31" s="398"/>
      <c r="M31" s="396"/>
      <c r="N31" s="361" t="s">
        <v>419</v>
      </c>
      <c r="O31" s="396"/>
      <c r="P31" s="396"/>
      <c r="Q31" s="396"/>
      <c r="R31" s="396"/>
    </row>
    <row r="32" spans="1:18" ht="39.75" customHeight="1">
      <c r="A32" s="222" t="s">
        <v>159</v>
      </c>
      <c r="B32" s="228"/>
      <c r="C32" s="558" t="s">
        <v>428</v>
      </c>
      <c r="D32" s="734"/>
      <c r="E32" s="361" t="s">
        <v>419</v>
      </c>
      <c r="F32" s="361"/>
      <c r="G32" s="361"/>
      <c r="H32" s="361"/>
      <c r="I32" s="399"/>
      <c r="J32" s="361"/>
      <c r="K32" s="361"/>
      <c r="L32" s="399"/>
      <c r="M32" s="361"/>
      <c r="N32" s="361" t="s">
        <v>419</v>
      </c>
      <c r="O32" s="361"/>
      <c r="P32" s="361"/>
      <c r="Q32" s="361"/>
      <c r="R32" s="361"/>
    </row>
    <row r="33" spans="1:18" ht="29.25" customHeight="1">
      <c r="A33" s="222" t="s">
        <v>160</v>
      </c>
      <c r="B33" s="228"/>
      <c r="C33" s="558" t="s">
        <v>429</v>
      </c>
      <c r="D33" s="734"/>
      <c r="E33" s="361" t="s">
        <v>419</v>
      </c>
      <c r="F33" s="361"/>
      <c r="G33" s="361"/>
      <c r="H33" s="361"/>
      <c r="I33" s="399"/>
      <c r="J33" s="361"/>
      <c r="K33" s="361"/>
      <c r="L33" s="399"/>
      <c r="M33" s="361"/>
      <c r="N33" s="361" t="s">
        <v>419</v>
      </c>
      <c r="O33" s="361"/>
      <c r="P33" s="361"/>
      <c r="Q33" s="361"/>
      <c r="R33" s="361"/>
    </row>
    <row r="34" spans="1:18" ht="39.75" customHeight="1">
      <c r="A34" s="222" t="s">
        <v>161</v>
      </c>
      <c r="B34" s="228"/>
      <c r="C34" s="558" t="s">
        <v>430</v>
      </c>
      <c r="D34" s="734"/>
      <c r="E34" s="361" t="s">
        <v>419</v>
      </c>
      <c r="F34" s="361"/>
      <c r="G34" s="361"/>
      <c r="H34" s="361"/>
      <c r="I34" s="399"/>
      <c r="J34" s="361"/>
      <c r="K34" s="361"/>
      <c r="L34" s="399"/>
      <c r="M34" s="361"/>
      <c r="N34" s="361" t="s">
        <v>419</v>
      </c>
      <c r="O34" s="361"/>
      <c r="P34" s="361"/>
      <c r="Q34" s="361"/>
      <c r="R34" s="361"/>
    </row>
    <row r="35" spans="1:18" ht="45.75" customHeight="1">
      <c r="A35" s="222" t="s">
        <v>162</v>
      </c>
      <c r="B35" s="228"/>
      <c r="C35" s="558" t="s">
        <v>431</v>
      </c>
      <c r="D35" s="734"/>
      <c r="E35" s="361" t="s">
        <v>419</v>
      </c>
      <c r="F35" s="361"/>
      <c r="G35" s="361"/>
      <c r="H35" s="361"/>
      <c r="I35" s="399"/>
      <c r="J35" s="361"/>
      <c r="K35" s="361"/>
      <c r="L35" s="399"/>
      <c r="M35" s="361"/>
      <c r="N35" s="361" t="s">
        <v>419</v>
      </c>
      <c r="O35" s="361"/>
      <c r="P35" s="361"/>
      <c r="Q35" s="361"/>
      <c r="R35" s="361"/>
    </row>
    <row r="36" spans="1:18" ht="12.75">
      <c r="A36" s="229" t="s">
        <v>432</v>
      </c>
      <c r="B36" s="230"/>
      <c r="C36" s="31"/>
      <c r="D36" s="231" t="s">
        <v>414</v>
      </c>
      <c r="E36" s="361" t="s">
        <v>419</v>
      </c>
      <c r="F36" s="361"/>
      <c r="G36" s="361"/>
      <c r="H36" s="361"/>
      <c r="I36" s="399"/>
      <c r="J36" s="361"/>
      <c r="K36" s="361"/>
      <c r="L36" s="399"/>
      <c r="M36" s="361"/>
      <c r="N36" s="361" t="s">
        <v>419</v>
      </c>
      <c r="O36" s="361"/>
      <c r="P36" s="361"/>
      <c r="Q36" s="361"/>
      <c r="R36" s="361"/>
    </row>
    <row r="37" spans="1:18" ht="12.75">
      <c r="A37" s="229" t="s">
        <v>433</v>
      </c>
      <c r="B37" s="230"/>
      <c r="C37" s="31"/>
      <c r="D37" s="231" t="s">
        <v>415</v>
      </c>
      <c r="E37" s="361" t="s">
        <v>419</v>
      </c>
      <c r="F37" s="361"/>
      <c r="G37" s="361"/>
      <c r="H37" s="361"/>
      <c r="I37" s="399"/>
      <c r="J37" s="361"/>
      <c r="K37" s="361"/>
      <c r="L37" s="399"/>
      <c r="M37" s="361"/>
      <c r="N37" s="361" t="s">
        <v>419</v>
      </c>
      <c r="O37" s="361"/>
      <c r="P37" s="361"/>
      <c r="Q37" s="361"/>
      <c r="R37" s="361"/>
    </row>
    <row r="38" spans="1:18" ht="12.75">
      <c r="A38" s="229" t="s">
        <v>434</v>
      </c>
      <c r="B38" s="230"/>
      <c r="C38" s="31"/>
      <c r="D38" s="231" t="s">
        <v>416</v>
      </c>
      <c r="E38" s="361" t="s">
        <v>419</v>
      </c>
      <c r="F38" s="361"/>
      <c r="G38" s="361"/>
      <c r="H38" s="361"/>
      <c r="I38" s="399"/>
      <c r="J38" s="361"/>
      <c r="K38" s="361"/>
      <c r="L38" s="399"/>
      <c r="M38" s="361"/>
      <c r="N38" s="361" t="s">
        <v>419</v>
      </c>
      <c r="O38" s="361"/>
      <c r="P38" s="361"/>
      <c r="Q38" s="361"/>
      <c r="R38" s="361"/>
    </row>
    <row r="39" spans="1:18" ht="15" customHeight="1">
      <c r="A39" s="222" t="s">
        <v>163</v>
      </c>
      <c r="B39" s="230"/>
      <c r="C39" s="741" t="s">
        <v>378</v>
      </c>
      <c r="D39" s="742"/>
      <c r="E39" s="361" t="s">
        <v>419</v>
      </c>
      <c r="F39" s="361"/>
      <c r="G39" s="361"/>
      <c r="H39" s="361"/>
      <c r="I39" s="399"/>
      <c r="J39" s="399"/>
      <c r="K39" s="399"/>
      <c r="L39" s="399"/>
      <c r="M39" s="361"/>
      <c r="N39" s="361" t="s">
        <v>419</v>
      </c>
      <c r="O39" s="361"/>
      <c r="P39" s="361"/>
      <c r="Q39" s="361"/>
      <c r="R39" s="361"/>
    </row>
    <row r="40" spans="1:18" ht="54.75" customHeight="1">
      <c r="A40" s="221" t="s">
        <v>435</v>
      </c>
      <c r="B40" s="747" t="s">
        <v>436</v>
      </c>
      <c r="C40" s="747"/>
      <c r="D40" s="747"/>
      <c r="E40" s="396" t="s">
        <v>419</v>
      </c>
      <c r="F40" s="396"/>
      <c r="G40" s="396"/>
      <c r="H40" s="396"/>
      <c r="I40" s="396"/>
      <c r="J40" s="396"/>
      <c r="K40" s="396"/>
      <c r="L40" s="396"/>
      <c r="M40" s="396"/>
      <c r="N40" s="396" t="s">
        <v>419</v>
      </c>
      <c r="O40" s="396"/>
      <c r="P40" s="396"/>
      <c r="Q40" s="396"/>
      <c r="R40" s="396"/>
    </row>
    <row r="41" spans="1:18" ht="30.75" customHeight="1">
      <c r="A41" s="221" t="s">
        <v>437</v>
      </c>
      <c r="B41" s="745" t="s">
        <v>438</v>
      </c>
      <c r="C41" s="746"/>
      <c r="D41" s="748"/>
      <c r="E41" s="396"/>
      <c r="F41" s="396" t="s">
        <v>419</v>
      </c>
      <c r="G41" s="396" t="s">
        <v>419</v>
      </c>
      <c r="H41" s="396" t="s">
        <v>419</v>
      </c>
      <c r="I41" s="396"/>
      <c r="J41" s="396" t="s">
        <v>419</v>
      </c>
      <c r="K41" s="396" t="s">
        <v>419</v>
      </c>
      <c r="L41" s="396"/>
      <c r="M41" s="396" t="s">
        <v>419</v>
      </c>
      <c r="N41" s="396"/>
      <c r="O41" s="396" t="s">
        <v>419</v>
      </c>
      <c r="P41" s="396" t="s">
        <v>419</v>
      </c>
      <c r="Q41" s="396" t="s">
        <v>419</v>
      </c>
      <c r="R41" s="396"/>
    </row>
    <row r="42" spans="1:18" ht="45" customHeight="1">
      <c r="A42" s="222" t="s">
        <v>439</v>
      </c>
      <c r="B42" s="560" t="s">
        <v>440</v>
      </c>
      <c r="C42" s="749"/>
      <c r="D42" s="750"/>
      <c r="E42" s="396"/>
      <c r="F42" s="396"/>
      <c r="G42" s="396"/>
      <c r="H42" s="396"/>
      <c r="I42" s="396"/>
      <c r="J42" s="396"/>
      <c r="K42" s="396"/>
      <c r="L42" s="396"/>
      <c r="M42" s="396"/>
      <c r="N42" s="396"/>
      <c r="O42" s="396"/>
      <c r="P42" s="396"/>
      <c r="Q42" s="396"/>
      <c r="R42" s="396"/>
    </row>
    <row r="43" spans="1:18" ht="39.75" customHeight="1">
      <c r="A43" s="222" t="s">
        <v>441</v>
      </c>
      <c r="B43" s="228"/>
      <c r="C43" s="558" t="s">
        <v>442</v>
      </c>
      <c r="D43" s="734"/>
      <c r="E43" s="361"/>
      <c r="F43" s="361" t="s">
        <v>419</v>
      </c>
      <c r="G43" s="361" t="s">
        <v>419</v>
      </c>
      <c r="H43" s="361" t="s">
        <v>419</v>
      </c>
      <c r="I43" s="361"/>
      <c r="J43" s="361" t="s">
        <v>419</v>
      </c>
      <c r="K43" s="361" t="s">
        <v>419</v>
      </c>
      <c r="L43" s="361"/>
      <c r="M43" s="361" t="s">
        <v>419</v>
      </c>
      <c r="N43" s="361"/>
      <c r="O43" s="361" t="s">
        <v>419</v>
      </c>
      <c r="P43" s="361" t="s">
        <v>419</v>
      </c>
      <c r="Q43" s="361" t="s">
        <v>419</v>
      </c>
      <c r="R43" s="361"/>
    </row>
    <row r="44" spans="1:18" ht="45" customHeight="1">
      <c r="A44" s="222" t="s">
        <v>443</v>
      </c>
      <c r="B44" s="225"/>
      <c r="C44" s="558" t="s">
        <v>444</v>
      </c>
      <c r="D44" s="734"/>
      <c r="E44" s="361"/>
      <c r="F44" s="361" t="s">
        <v>419</v>
      </c>
      <c r="G44" s="361" t="s">
        <v>419</v>
      </c>
      <c r="H44" s="361" t="s">
        <v>419</v>
      </c>
      <c r="I44" s="361"/>
      <c r="J44" s="361" t="s">
        <v>419</v>
      </c>
      <c r="K44" s="361" t="s">
        <v>419</v>
      </c>
      <c r="L44" s="361"/>
      <c r="M44" s="361" t="s">
        <v>419</v>
      </c>
      <c r="N44" s="361"/>
      <c r="O44" s="361" t="s">
        <v>419</v>
      </c>
      <c r="P44" s="361" t="s">
        <v>419</v>
      </c>
      <c r="Q44" s="361" t="s">
        <v>419</v>
      </c>
      <c r="R44" s="361"/>
    </row>
    <row r="45" spans="1:18" ht="12.75">
      <c r="A45" s="229" t="s">
        <v>445</v>
      </c>
      <c r="B45" s="232"/>
      <c r="C45" s="31"/>
      <c r="D45" s="231" t="s">
        <v>414</v>
      </c>
      <c r="E45" s="361"/>
      <c r="F45" s="361" t="s">
        <v>419</v>
      </c>
      <c r="G45" s="361" t="s">
        <v>419</v>
      </c>
      <c r="H45" s="361" t="s">
        <v>419</v>
      </c>
      <c r="I45" s="361"/>
      <c r="J45" s="361" t="s">
        <v>419</v>
      </c>
      <c r="K45" s="361" t="s">
        <v>419</v>
      </c>
      <c r="L45" s="361"/>
      <c r="M45" s="361" t="s">
        <v>419</v>
      </c>
      <c r="N45" s="361"/>
      <c r="O45" s="361" t="s">
        <v>419</v>
      </c>
      <c r="P45" s="361" t="s">
        <v>419</v>
      </c>
      <c r="Q45" s="361" t="s">
        <v>419</v>
      </c>
      <c r="R45" s="361"/>
    </row>
    <row r="46" spans="1:18" ht="12.75">
      <c r="A46" s="229" t="s">
        <v>446</v>
      </c>
      <c r="B46" s="232"/>
      <c r="C46" s="31"/>
      <c r="D46" s="231" t="s">
        <v>415</v>
      </c>
      <c r="E46" s="361"/>
      <c r="F46" s="361" t="s">
        <v>419</v>
      </c>
      <c r="G46" s="361" t="s">
        <v>419</v>
      </c>
      <c r="H46" s="361" t="s">
        <v>419</v>
      </c>
      <c r="I46" s="361"/>
      <c r="J46" s="361" t="s">
        <v>419</v>
      </c>
      <c r="K46" s="361" t="s">
        <v>419</v>
      </c>
      <c r="L46" s="361"/>
      <c r="M46" s="361" t="s">
        <v>419</v>
      </c>
      <c r="N46" s="361"/>
      <c r="O46" s="361" t="s">
        <v>419</v>
      </c>
      <c r="P46" s="361" t="s">
        <v>419</v>
      </c>
      <c r="Q46" s="361" t="s">
        <v>419</v>
      </c>
      <c r="R46" s="361"/>
    </row>
    <row r="47" spans="1:18" ht="12.75">
      <c r="A47" s="229" t="s">
        <v>447</v>
      </c>
      <c r="B47" s="232"/>
      <c r="C47" s="31"/>
      <c r="D47" s="231" t="s">
        <v>416</v>
      </c>
      <c r="E47" s="361"/>
      <c r="F47" s="361" t="s">
        <v>419</v>
      </c>
      <c r="G47" s="361" t="s">
        <v>419</v>
      </c>
      <c r="H47" s="361" t="s">
        <v>419</v>
      </c>
      <c r="I47" s="361"/>
      <c r="J47" s="361" t="s">
        <v>419</v>
      </c>
      <c r="K47" s="361" t="s">
        <v>419</v>
      </c>
      <c r="L47" s="361"/>
      <c r="M47" s="361" t="s">
        <v>419</v>
      </c>
      <c r="N47" s="361"/>
      <c r="O47" s="361" t="s">
        <v>419</v>
      </c>
      <c r="P47" s="361" t="s">
        <v>419</v>
      </c>
      <c r="Q47" s="361" t="s">
        <v>419</v>
      </c>
      <c r="R47" s="361"/>
    </row>
    <row r="48" spans="1:18" ht="15" customHeight="1">
      <c r="A48" s="222" t="s">
        <v>448</v>
      </c>
      <c r="B48" s="230"/>
      <c r="C48" s="741" t="s">
        <v>378</v>
      </c>
      <c r="D48" s="742"/>
      <c r="E48" s="361"/>
      <c r="F48" s="361" t="s">
        <v>419</v>
      </c>
      <c r="G48" s="361" t="s">
        <v>419</v>
      </c>
      <c r="H48" s="361" t="s">
        <v>419</v>
      </c>
      <c r="I48" s="361"/>
      <c r="J48" s="361" t="s">
        <v>419</v>
      </c>
      <c r="K48" s="361" t="s">
        <v>419</v>
      </c>
      <c r="L48" s="361"/>
      <c r="M48" s="361" t="s">
        <v>419</v>
      </c>
      <c r="N48" s="361"/>
      <c r="O48" s="361" t="s">
        <v>419</v>
      </c>
      <c r="P48" s="361" t="s">
        <v>419</v>
      </c>
      <c r="Q48" s="361" t="s">
        <v>419</v>
      </c>
      <c r="R48" s="361"/>
    </row>
    <row r="49" spans="1:18" ht="41.25" customHeight="1">
      <c r="A49" s="221" t="s">
        <v>449</v>
      </c>
      <c r="B49" s="690" t="s">
        <v>450</v>
      </c>
      <c r="C49" s="743"/>
      <c r="D49" s="744"/>
      <c r="E49" s="396"/>
      <c r="F49" s="396" t="s">
        <v>419</v>
      </c>
      <c r="G49" s="396" t="s">
        <v>419</v>
      </c>
      <c r="H49" s="396" t="s">
        <v>419</v>
      </c>
      <c r="I49" s="396"/>
      <c r="J49" s="396" t="s">
        <v>419</v>
      </c>
      <c r="K49" s="396" t="s">
        <v>419</v>
      </c>
      <c r="L49" s="396"/>
      <c r="M49" s="396" t="s">
        <v>419</v>
      </c>
      <c r="N49" s="396"/>
      <c r="O49" s="396" t="s">
        <v>419</v>
      </c>
      <c r="P49" s="396" t="s">
        <v>419</v>
      </c>
      <c r="Q49" s="396" t="s">
        <v>419</v>
      </c>
      <c r="R49" s="396"/>
    </row>
    <row r="50" spans="1:18" ht="54.75" customHeight="1">
      <c r="A50" s="221" t="s">
        <v>451</v>
      </c>
      <c r="B50" s="747" t="s">
        <v>452</v>
      </c>
      <c r="C50" s="747"/>
      <c r="D50" s="747"/>
      <c r="E50" s="396"/>
      <c r="F50" s="396"/>
      <c r="G50" s="396"/>
      <c r="H50" s="396"/>
      <c r="I50" s="396"/>
      <c r="J50" s="396">
        <f>+J21+J30+J40</f>
        <v>0</v>
      </c>
      <c r="K50" s="396">
        <f>+K21+K30+K40</f>
        <v>3177.26</v>
      </c>
      <c r="L50" s="396">
        <f>+L21+L30+L40</f>
        <v>0</v>
      </c>
      <c r="M50" s="396">
        <f>+M21+M30+M40</f>
        <v>0</v>
      </c>
      <c r="N50" s="396"/>
      <c r="O50" s="396">
        <f>+O21+O30+O40</f>
        <v>76.70000000000073</v>
      </c>
      <c r="P50" s="396"/>
      <c r="Q50" s="396"/>
      <c r="R50" s="396">
        <f>+J50+K50+M50+O50</f>
        <v>3253.960000000001</v>
      </c>
    </row>
    <row r="51" spans="1:18" ht="54.75" customHeight="1">
      <c r="A51" s="221" t="s">
        <v>453</v>
      </c>
      <c r="B51" s="747" t="s">
        <v>454</v>
      </c>
      <c r="C51" s="747"/>
      <c r="D51" s="747"/>
      <c r="E51" s="396"/>
      <c r="F51" s="396"/>
      <c r="G51" s="396"/>
      <c r="H51" s="396"/>
      <c r="I51" s="396"/>
      <c r="J51" s="396">
        <f>+J12+J22-J31</f>
        <v>206.8800000000001</v>
      </c>
      <c r="K51" s="396">
        <f>+K12+K22-K31</f>
        <v>4924.82</v>
      </c>
      <c r="L51" s="396">
        <f>+L12+L22-L31</f>
        <v>0</v>
      </c>
      <c r="M51" s="396">
        <f>+M12+M22-M31</f>
        <v>0</v>
      </c>
      <c r="N51" s="396"/>
      <c r="O51" s="396">
        <f>+O12+O22-O31</f>
        <v>186.20000000000073</v>
      </c>
      <c r="P51" s="396"/>
      <c r="Q51" s="396"/>
      <c r="R51" s="396">
        <f>+J51+K51+M51+O51</f>
        <v>5317.900000000001</v>
      </c>
    </row>
    <row r="52" spans="1:7" ht="12.75">
      <c r="A52" s="3" t="s">
        <v>455</v>
      </c>
      <c r="B52" s="3"/>
      <c r="C52" s="3"/>
      <c r="D52" s="3"/>
      <c r="E52" s="3"/>
      <c r="F52" s="3"/>
      <c r="G52" s="3"/>
    </row>
    <row r="53" spans="1:7" ht="12.75">
      <c r="A53" s="3" t="s">
        <v>456</v>
      </c>
      <c r="B53" s="3"/>
      <c r="C53" s="3"/>
      <c r="D53" s="3"/>
      <c r="E53" s="3"/>
      <c r="F53" s="3"/>
      <c r="G53" s="3"/>
    </row>
  </sheetData>
  <sheetProtection/>
  <mergeCells count="43">
    <mergeCell ref="B51:D51"/>
    <mergeCell ref="B40:D40"/>
    <mergeCell ref="B41:D41"/>
    <mergeCell ref="B42:D42"/>
    <mergeCell ref="C43:D43"/>
    <mergeCell ref="C44:D44"/>
    <mergeCell ref="C48:D48"/>
    <mergeCell ref="C33:D33"/>
    <mergeCell ref="C34:D34"/>
    <mergeCell ref="B49:D49"/>
    <mergeCell ref="B50:D50"/>
    <mergeCell ref="C35:D35"/>
    <mergeCell ref="C39:D39"/>
    <mergeCell ref="B22:D22"/>
    <mergeCell ref="C23:D23"/>
    <mergeCell ref="C24:D24"/>
    <mergeCell ref="C25:D25"/>
    <mergeCell ref="C29:D29"/>
    <mergeCell ref="B30:D30"/>
    <mergeCell ref="B31:D31"/>
    <mergeCell ref="C32:D32"/>
    <mergeCell ref="C20:D20"/>
    <mergeCell ref="B21:D21"/>
    <mergeCell ref="L9:L10"/>
    <mergeCell ref="M9:M10"/>
    <mergeCell ref="B11:D11"/>
    <mergeCell ref="B12:D12"/>
    <mergeCell ref="C13:D13"/>
    <mergeCell ref="B16:D16"/>
    <mergeCell ref="N9:O9"/>
    <mergeCell ref="P9:P10"/>
    <mergeCell ref="Q9:Q10"/>
    <mergeCell ref="R9:R10"/>
    <mergeCell ref="A5:R5"/>
    <mergeCell ref="A7:R7"/>
    <mergeCell ref="A9:A10"/>
    <mergeCell ref="B9:D10"/>
    <mergeCell ref="E9:E10"/>
    <mergeCell ref="F9:G9"/>
    <mergeCell ref="H9:H10"/>
    <mergeCell ref="I9:I10"/>
    <mergeCell ref="J9:J10"/>
    <mergeCell ref="K9:K10"/>
  </mergeCells>
  <printOptions/>
  <pageMargins left="0.3937007874015748" right="0.3937007874015748" top="0.7874015748031497" bottom="0.3937007874015748" header="0.31496062992125984" footer="0.31496062992125984"/>
  <pageSetup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1"/>
  <sheetViews>
    <sheetView showZeros="0" zoomScalePageLayoutView="0" workbookViewId="0" topLeftCell="A7">
      <selection activeCell="G12" sqref="G12"/>
    </sheetView>
  </sheetViews>
  <sheetFormatPr defaultColWidth="9.140625" defaultRowHeight="12.75"/>
  <cols>
    <col min="1" max="1" width="11.8515625" style="3" customWidth="1"/>
    <col min="2" max="2" width="1.8515625" style="3" customWidth="1"/>
    <col min="3" max="3" width="34.8515625" style="3" customWidth="1"/>
    <col min="4" max="4" width="9.00390625" style="3" customWidth="1"/>
    <col min="5" max="5" width="8.8515625" style="3" customWidth="1"/>
    <col min="6" max="6" width="12.8515625" style="3" customWidth="1"/>
    <col min="7" max="7" width="10.28125" style="3" customWidth="1"/>
    <col min="8" max="8" width="8.8515625" style="3" customWidth="1"/>
    <col min="9" max="9" width="12.8515625" style="3" customWidth="1"/>
    <col min="10" max="16384" width="9.140625" style="3" customWidth="1"/>
  </cols>
  <sheetData>
    <row r="1" ht="12.75">
      <c r="F1" s="216" t="s">
        <v>680</v>
      </c>
    </row>
    <row r="2" spans="6:9" ht="12.75">
      <c r="F2" s="751" t="s">
        <v>457</v>
      </c>
      <c r="G2" s="751"/>
      <c r="H2" s="751"/>
      <c r="I2" s="751"/>
    </row>
    <row r="3" spans="2:6" ht="12.75">
      <c r="B3" s="217"/>
      <c r="F3" s="3" t="s">
        <v>458</v>
      </c>
    </row>
    <row r="5" spans="1:9" ht="32.25" customHeight="1">
      <c r="A5" s="547" t="s">
        <v>459</v>
      </c>
      <c r="B5" s="547"/>
      <c r="C5" s="547"/>
      <c r="D5" s="547"/>
      <c r="E5" s="547"/>
      <c r="F5" s="547"/>
      <c r="G5" s="547"/>
      <c r="H5" s="547"/>
      <c r="I5" s="547"/>
    </row>
    <row r="6" spans="1:9" ht="12.75" customHeight="1">
      <c r="A6" s="219"/>
      <c r="B6" s="219"/>
      <c r="C6" s="219"/>
      <c r="D6" s="219"/>
      <c r="E6" s="219"/>
      <c r="F6" s="219"/>
      <c r="G6" s="219"/>
      <c r="H6" s="219"/>
      <c r="I6" s="219"/>
    </row>
    <row r="7" spans="1:9" ht="31.5" customHeight="1">
      <c r="A7" s="547" t="s">
        <v>645</v>
      </c>
      <c r="B7" s="547"/>
      <c r="C7" s="547"/>
      <c r="D7" s="547"/>
      <c r="E7" s="547"/>
      <c r="F7" s="547"/>
      <c r="G7" s="547"/>
      <c r="H7" s="547"/>
      <c r="I7" s="547"/>
    </row>
    <row r="9" spans="1:9" ht="25.5" customHeight="1">
      <c r="A9" s="732" t="s">
        <v>131</v>
      </c>
      <c r="B9" s="752" t="s">
        <v>334</v>
      </c>
      <c r="C9" s="753"/>
      <c r="D9" s="732" t="s">
        <v>8</v>
      </c>
      <c r="E9" s="732"/>
      <c r="F9" s="732"/>
      <c r="G9" s="732" t="s">
        <v>9</v>
      </c>
      <c r="H9" s="732"/>
      <c r="I9" s="732"/>
    </row>
    <row r="10" spans="1:9" ht="76.5">
      <c r="A10" s="732"/>
      <c r="B10" s="754"/>
      <c r="C10" s="755"/>
      <c r="D10" s="6" t="s">
        <v>460</v>
      </c>
      <c r="E10" s="6" t="s">
        <v>461</v>
      </c>
      <c r="F10" s="6" t="s">
        <v>462</v>
      </c>
      <c r="G10" s="6" t="s">
        <v>460</v>
      </c>
      <c r="H10" s="6" t="s">
        <v>461</v>
      </c>
      <c r="I10" s="6" t="s">
        <v>462</v>
      </c>
    </row>
    <row r="11" spans="1:9" ht="12.75">
      <c r="A11" s="6">
        <v>1</v>
      </c>
      <c r="B11" s="540">
        <v>2</v>
      </c>
      <c r="C11" s="756"/>
      <c r="D11" s="6">
        <v>3</v>
      </c>
      <c r="E11" s="6">
        <v>4</v>
      </c>
      <c r="F11" s="6">
        <v>5</v>
      </c>
      <c r="G11" s="6">
        <v>6</v>
      </c>
      <c r="H11" s="6">
        <v>7</v>
      </c>
      <c r="I11" s="6">
        <v>8</v>
      </c>
    </row>
    <row r="12" spans="1:9" ht="25.5" customHeight="1">
      <c r="A12" s="220" t="s">
        <v>138</v>
      </c>
      <c r="B12" s="690" t="s">
        <v>463</v>
      </c>
      <c r="C12" s="757"/>
      <c r="D12" s="361">
        <f>+D13+D14+D17+D23+D24+D27</f>
        <v>16398.18</v>
      </c>
      <c r="E12" s="361">
        <f>+E13+E14+E17+E23+E24+E27</f>
        <v>15543.55</v>
      </c>
      <c r="F12" s="361">
        <f>+F13+F14+F17+F23+F24+F27</f>
        <v>0</v>
      </c>
      <c r="G12" s="361">
        <f>+G13+G14+G17+G23+G24+G27</f>
        <v>14137.839999999998</v>
      </c>
      <c r="H12" s="361">
        <f>+H13+H14+H17+H23+H24+H27</f>
        <v>12919.699999999999</v>
      </c>
      <c r="I12" s="361"/>
    </row>
    <row r="13" spans="1:9" ht="15" customHeight="1">
      <c r="A13" s="6" t="s">
        <v>464</v>
      </c>
      <c r="B13" s="758" t="s">
        <v>465</v>
      </c>
      <c r="C13" s="759"/>
      <c r="D13" s="361"/>
      <c r="E13" s="361"/>
      <c r="F13" s="361"/>
      <c r="G13" s="361"/>
      <c r="H13" s="361"/>
      <c r="I13" s="361"/>
    </row>
    <row r="14" spans="1:9" ht="12.75" customHeight="1">
      <c r="A14" s="6" t="s">
        <v>338</v>
      </c>
      <c r="B14" s="560" t="s">
        <v>466</v>
      </c>
      <c r="C14" s="734"/>
      <c r="D14" s="403">
        <f aca="true" t="shared" si="0" ref="D14:I14">+D15+D16</f>
        <v>0</v>
      </c>
      <c r="E14" s="403">
        <f t="shared" si="0"/>
        <v>0</v>
      </c>
      <c r="F14" s="403">
        <f t="shared" si="0"/>
        <v>0</v>
      </c>
      <c r="G14" s="403">
        <f>+G15+G16</f>
        <v>0</v>
      </c>
      <c r="H14" s="403">
        <f>+H15+H16</f>
        <v>0</v>
      </c>
      <c r="I14" s="403">
        <f t="shared" si="0"/>
        <v>0</v>
      </c>
    </row>
    <row r="15" spans="1:9" ht="12.75" customHeight="1">
      <c r="A15" s="6" t="s">
        <v>467</v>
      </c>
      <c r="B15" s="11"/>
      <c r="C15" s="227" t="s">
        <v>468</v>
      </c>
      <c r="D15" s="362"/>
      <c r="E15" s="362"/>
      <c r="F15" s="362"/>
      <c r="G15" s="362"/>
      <c r="H15" s="362"/>
      <c r="I15" s="362"/>
    </row>
    <row r="16" spans="1:9" ht="12.75" customHeight="1">
      <c r="A16" s="6" t="s">
        <v>469</v>
      </c>
      <c r="B16" s="11"/>
      <c r="C16" s="227" t="s">
        <v>470</v>
      </c>
      <c r="D16" s="362"/>
      <c r="E16" s="362"/>
      <c r="F16" s="362"/>
      <c r="G16" s="362"/>
      <c r="H16" s="362"/>
      <c r="I16" s="362"/>
    </row>
    <row r="17" spans="1:9" ht="25.5" customHeight="1">
      <c r="A17" s="6" t="s">
        <v>263</v>
      </c>
      <c r="B17" s="560" t="s">
        <v>471</v>
      </c>
      <c r="C17" s="734"/>
      <c r="D17" s="403">
        <f aca="true" t="shared" si="1" ref="D17:I17">+D18+D19+D20+D21+D22</f>
        <v>854.63</v>
      </c>
      <c r="E17" s="403">
        <f t="shared" si="1"/>
        <v>0</v>
      </c>
      <c r="F17" s="403">
        <f t="shared" si="1"/>
        <v>0</v>
      </c>
      <c r="G17" s="403">
        <f t="shared" si="1"/>
        <v>1218.14</v>
      </c>
      <c r="H17" s="403">
        <f t="shared" si="1"/>
        <v>0</v>
      </c>
      <c r="I17" s="403">
        <f t="shared" si="1"/>
        <v>0</v>
      </c>
    </row>
    <row r="18" spans="1:9" ht="12.75" customHeight="1">
      <c r="A18" s="6" t="s">
        <v>472</v>
      </c>
      <c r="B18" s="11"/>
      <c r="C18" s="227" t="s">
        <v>473</v>
      </c>
      <c r="D18" s="362"/>
      <c r="E18" s="362"/>
      <c r="F18" s="362"/>
      <c r="G18" s="362"/>
      <c r="H18" s="362"/>
      <c r="I18" s="362"/>
    </row>
    <row r="19" spans="1:9" ht="12.75" customHeight="1">
      <c r="A19" s="6" t="s">
        <v>474</v>
      </c>
      <c r="B19" s="11"/>
      <c r="C19" s="227" t="s">
        <v>475</v>
      </c>
      <c r="D19" s="362"/>
      <c r="E19" s="362"/>
      <c r="F19" s="362"/>
      <c r="G19" s="362"/>
      <c r="H19" s="362"/>
      <c r="I19" s="362"/>
    </row>
    <row r="20" spans="1:9" ht="12.75" customHeight="1">
      <c r="A20" s="6" t="s">
        <v>476</v>
      </c>
      <c r="B20" s="11"/>
      <c r="C20" s="227" t="s">
        <v>477</v>
      </c>
      <c r="D20" s="362">
        <v>854.63</v>
      </c>
      <c r="E20" s="362"/>
      <c r="F20" s="362"/>
      <c r="G20" s="362">
        <v>1218.14</v>
      </c>
      <c r="H20" s="362"/>
      <c r="I20" s="362"/>
    </row>
    <row r="21" spans="1:9" ht="12.75" customHeight="1">
      <c r="A21" s="6" t="s">
        <v>478</v>
      </c>
      <c r="B21" s="11"/>
      <c r="C21" s="227" t="s">
        <v>479</v>
      </c>
      <c r="D21" s="362"/>
      <c r="E21" s="362"/>
      <c r="F21" s="362"/>
      <c r="G21" s="362"/>
      <c r="H21" s="362"/>
      <c r="I21" s="362"/>
    </row>
    <row r="22" spans="1:9" ht="12.75" customHeight="1">
      <c r="A22" s="6" t="s">
        <v>480</v>
      </c>
      <c r="B22" s="11"/>
      <c r="C22" s="227" t="s">
        <v>481</v>
      </c>
      <c r="D22" s="362"/>
      <c r="E22" s="362"/>
      <c r="F22" s="362"/>
      <c r="G22" s="362"/>
      <c r="H22" s="362"/>
      <c r="I22" s="362"/>
    </row>
    <row r="23" spans="1:9" ht="25.5" customHeight="1">
      <c r="A23" s="6" t="s">
        <v>341</v>
      </c>
      <c r="B23" s="560" t="s">
        <v>482</v>
      </c>
      <c r="C23" s="734"/>
      <c r="D23" s="403"/>
      <c r="E23" s="403"/>
      <c r="F23" s="403"/>
      <c r="G23" s="403"/>
      <c r="H23" s="403"/>
      <c r="I23" s="403"/>
    </row>
    <row r="24" spans="1:9" ht="12.75" customHeight="1">
      <c r="A24" s="6" t="s">
        <v>343</v>
      </c>
      <c r="B24" s="560" t="s">
        <v>36</v>
      </c>
      <c r="C24" s="734"/>
      <c r="D24" s="403">
        <f aca="true" t="shared" si="2" ref="D24:I24">+D25+D26</f>
        <v>14100.48</v>
      </c>
      <c r="E24" s="403">
        <f t="shared" si="2"/>
        <v>14100.48</v>
      </c>
      <c r="F24" s="403">
        <f t="shared" si="2"/>
        <v>0</v>
      </c>
      <c r="G24" s="403">
        <f t="shared" si="2"/>
        <v>11480.63</v>
      </c>
      <c r="H24" s="403">
        <f t="shared" si="2"/>
        <v>11480.63</v>
      </c>
      <c r="I24" s="403">
        <f t="shared" si="2"/>
        <v>0</v>
      </c>
    </row>
    <row r="25" spans="1:9" ht="12.75" customHeight="1">
      <c r="A25" s="6" t="s">
        <v>483</v>
      </c>
      <c r="B25" s="11"/>
      <c r="C25" s="227" t="s">
        <v>484</v>
      </c>
      <c r="D25" s="362">
        <v>14100.48</v>
      </c>
      <c r="E25" s="362">
        <v>14100.48</v>
      </c>
      <c r="F25" s="362"/>
      <c r="G25" s="362">
        <v>11480.63</v>
      </c>
      <c r="H25" s="362">
        <v>11480.63</v>
      </c>
      <c r="I25" s="362"/>
    </row>
    <row r="26" spans="1:9" ht="12.75" customHeight="1">
      <c r="A26" s="6" t="s">
        <v>485</v>
      </c>
      <c r="B26" s="11"/>
      <c r="C26" s="227" t="s">
        <v>481</v>
      </c>
      <c r="D26" s="362"/>
      <c r="E26" s="362"/>
      <c r="F26" s="362"/>
      <c r="G26" s="362"/>
      <c r="H26" s="362"/>
      <c r="I26" s="362"/>
    </row>
    <row r="27" spans="1:9" ht="12.75" customHeight="1">
      <c r="A27" s="6" t="s">
        <v>345</v>
      </c>
      <c r="B27" s="560" t="s">
        <v>38</v>
      </c>
      <c r="C27" s="734"/>
      <c r="D27" s="362">
        <v>1443.07</v>
      </c>
      <c r="E27" s="362">
        <v>1443.07</v>
      </c>
      <c r="F27" s="403"/>
      <c r="G27" s="362">
        <v>1439.07</v>
      </c>
      <c r="H27" s="362">
        <v>1439.07</v>
      </c>
      <c r="I27" s="403"/>
    </row>
    <row r="28" spans="1:9" ht="38.25" customHeight="1">
      <c r="A28" s="220" t="s">
        <v>139</v>
      </c>
      <c r="B28" s="690" t="s">
        <v>486</v>
      </c>
      <c r="C28" s="691"/>
      <c r="D28" s="403"/>
      <c r="E28" s="403"/>
      <c r="F28" s="403"/>
      <c r="G28" s="403"/>
      <c r="H28" s="403"/>
      <c r="I28" s="403"/>
    </row>
    <row r="29" spans="1:9" ht="25.5" customHeight="1">
      <c r="A29" s="220" t="s">
        <v>142</v>
      </c>
      <c r="B29" s="747" t="s">
        <v>487</v>
      </c>
      <c r="C29" s="747"/>
      <c r="D29" s="403">
        <f aca="true" t="shared" si="3" ref="D29:I29">+D12-D28</f>
        <v>16398.18</v>
      </c>
      <c r="E29" s="403">
        <f t="shared" si="3"/>
        <v>15543.55</v>
      </c>
      <c r="F29" s="403">
        <f t="shared" si="3"/>
        <v>0</v>
      </c>
      <c r="G29" s="403">
        <f>+G12-G28</f>
        <v>14137.839999999998</v>
      </c>
      <c r="H29" s="403">
        <f>+H12-H28</f>
        <v>12919.699999999999</v>
      </c>
      <c r="I29" s="403">
        <f t="shared" si="3"/>
        <v>0</v>
      </c>
    </row>
    <row r="30" spans="1:9" ht="12.75" customHeight="1">
      <c r="A30" s="237"/>
      <c r="B30" s="238"/>
      <c r="C30" s="238"/>
      <c r="D30" s="239"/>
      <c r="E30" s="239"/>
      <c r="F30" s="239"/>
      <c r="G30" s="239"/>
      <c r="H30" s="239"/>
      <c r="I30" s="239"/>
    </row>
    <row r="31" spans="3:8" ht="12.75">
      <c r="C31" s="1"/>
      <c r="D31" s="1"/>
      <c r="E31" s="1"/>
      <c r="F31" s="1"/>
      <c r="G31" s="1"/>
      <c r="H31" s="1"/>
    </row>
  </sheetData>
  <sheetProtection/>
  <mergeCells count="17">
    <mergeCell ref="B29:C29"/>
    <mergeCell ref="B11:C11"/>
    <mergeCell ref="B12:C12"/>
    <mergeCell ref="B13:C13"/>
    <mergeCell ref="B14:C14"/>
    <mergeCell ref="B17:C17"/>
    <mergeCell ref="B23:C23"/>
    <mergeCell ref="B24:C24"/>
    <mergeCell ref="B27:C27"/>
    <mergeCell ref="B28:C28"/>
    <mergeCell ref="F2:I2"/>
    <mergeCell ref="A5:I5"/>
    <mergeCell ref="A7:I7"/>
    <mergeCell ref="A9:A10"/>
    <mergeCell ref="B9:C10"/>
    <mergeCell ref="D9:F9"/>
    <mergeCell ref="G9:I9"/>
  </mergeCells>
  <printOptions/>
  <pageMargins left="1.1811023622047245" right="0.3937007874015748" top="0.7874015748031497" bottom="0.3937007874015748" header="0.31496062992125984" footer="0.31496062992125984"/>
  <pageSetup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8"/>
  <sheetViews>
    <sheetView showZeros="0" zoomScalePageLayoutView="0" workbookViewId="0" topLeftCell="A13">
      <selection activeCell="J28" sqref="J28"/>
    </sheetView>
  </sheetViews>
  <sheetFormatPr defaultColWidth="9.140625" defaultRowHeight="12.75"/>
  <cols>
    <col min="1" max="1" width="5.140625" style="169" customWidth="1"/>
    <col min="2" max="2" width="1.421875" style="169" customWidth="1"/>
    <col min="3" max="3" width="35.421875" style="169" customWidth="1"/>
    <col min="4" max="7" width="12.421875" style="169" customWidth="1"/>
    <col min="8" max="16384" width="9.140625" style="169" customWidth="1"/>
  </cols>
  <sheetData>
    <row r="1" ht="12.75">
      <c r="D1" s="240" t="s">
        <v>694</v>
      </c>
    </row>
    <row r="2" spans="1:7" ht="12.75">
      <c r="A2" s="3"/>
      <c r="B2" s="3"/>
      <c r="C2" s="3"/>
      <c r="D2" s="766" t="s">
        <v>457</v>
      </c>
      <c r="E2" s="766"/>
      <c r="F2" s="766"/>
      <c r="G2" s="766"/>
    </row>
    <row r="3" spans="1:7" ht="12.75">
      <c r="A3" s="3"/>
      <c r="B3" s="217"/>
      <c r="C3" s="3"/>
      <c r="D3" s="217" t="s">
        <v>488</v>
      </c>
      <c r="E3" s="217"/>
      <c r="F3" s="217"/>
      <c r="G3" s="241"/>
    </row>
    <row r="4" spans="1:7" ht="12.75">
      <c r="A4" s="3"/>
      <c r="B4" s="3"/>
      <c r="C4" s="3"/>
      <c r="D4" s="3"/>
      <c r="E4" s="3"/>
      <c r="F4" s="3"/>
      <c r="G4" s="3"/>
    </row>
    <row r="5" spans="1:7" ht="35.25" customHeight="1">
      <c r="A5" s="547" t="s">
        <v>489</v>
      </c>
      <c r="B5" s="547"/>
      <c r="C5" s="547"/>
      <c r="D5" s="547"/>
      <c r="E5" s="547"/>
      <c r="F5" s="547"/>
      <c r="G5" s="547"/>
    </row>
    <row r="6" spans="1:7" ht="12.75">
      <c r="A6" s="3"/>
      <c r="B6" s="3"/>
      <c r="C6" s="3"/>
      <c r="D6" s="3"/>
      <c r="E6" s="3"/>
      <c r="F6" s="3"/>
      <c r="G6" s="3"/>
    </row>
    <row r="7" spans="1:7" ht="15.75">
      <c r="A7" s="767" t="s">
        <v>490</v>
      </c>
      <c r="B7" s="767"/>
      <c r="C7" s="767"/>
      <c r="D7" s="767"/>
      <c r="E7" s="767"/>
      <c r="F7" s="767"/>
      <c r="G7" s="767"/>
    </row>
    <row r="8" spans="1:7" ht="12.75">
      <c r="A8" s="3"/>
      <c r="B8" s="3"/>
      <c r="C8" s="3"/>
      <c r="D8" s="3"/>
      <c r="E8" s="3"/>
      <c r="F8" s="3"/>
      <c r="G8" s="3"/>
    </row>
    <row r="9" spans="1:7" ht="38.25" customHeight="1">
      <c r="A9" s="768" t="s">
        <v>131</v>
      </c>
      <c r="B9" s="769" t="s">
        <v>334</v>
      </c>
      <c r="C9" s="770"/>
      <c r="D9" s="768" t="s">
        <v>8</v>
      </c>
      <c r="E9" s="768"/>
      <c r="F9" s="768" t="s">
        <v>9</v>
      </c>
      <c r="G9" s="768"/>
    </row>
    <row r="10" spans="1:7" ht="25.5">
      <c r="A10" s="768"/>
      <c r="B10" s="771"/>
      <c r="C10" s="772"/>
      <c r="D10" s="243" t="s">
        <v>460</v>
      </c>
      <c r="E10" s="243" t="s">
        <v>491</v>
      </c>
      <c r="F10" s="243" t="s">
        <v>460</v>
      </c>
      <c r="G10" s="243" t="s">
        <v>491</v>
      </c>
    </row>
    <row r="11" spans="1:7" ht="12.75">
      <c r="A11" s="243">
        <v>1</v>
      </c>
      <c r="B11" s="764">
        <v>2</v>
      </c>
      <c r="C11" s="765"/>
      <c r="D11" s="243">
        <v>3</v>
      </c>
      <c r="E11" s="243">
        <v>4</v>
      </c>
      <c r="F11" s="243">
        <v>5</v>
      </c>
      <c r="G11" s="243">
        <v>6</v>
      </c>
    </row>
    <row r="12" spans="1:7" ht="37.5" customHeight="1">
      <c r="A12" s="242" t="s">
        <v>138</v>
      </c>
      <c r="B12" s="760" t="s">
        <v>492</v>
      </c>
      <c r="C12" s="761"/>
      <c r="D12" s="245">
        <f>SUM(D13:D18)</f>
        <v>0</v>
      </c>
      <c r="E12" s="245">
        <f>SUM(E13:E18)</f>
        <v>0</v>
      </c>
      <c r="F12" s="245">
        <f>SUM(F13:F18)</f>
        <v>0</v>
      </c>
      <c r="G12" s="245">
        <f>SUM(G13:G18)</f>
        <v>0</v>
      </c>
    </row>
    <row r="13" spans="1:7" ht="12.75">
      <c r="A13" s="243" t="s">
        <v>336</v>
      </c>
      <c r="B13" s="244"/>
      <c r="C13" s="246" t="s">
        <v>493</v>
      </c>
      <c r="D13" s="247"/>
      <c r="E13" s="247"/>
      <c r="F13" s="247"/>
      <c r="G13" s="247"/>
    </row>
    <row r="14" spans="1:7" ht="12.75">
      <c r="A14" s="243" t="s">
        <v>338</v>
      </c>
      <c r="B14" s="244"/>
      <c r="C14" s="246" t="s">
        <v>494</v>
      </c>
      <c r="D14" s="247"/>
      <c r="E14" s="247"/>
      <c r="F14" s="247"/>
      <c r="G14" s="247"/>
    </row>
    <row r="15" spans="1:7" ht="12.75">
      <c r="A15" s="243" t="s">
        <v>263</v>
      </c>
      <c r="B15" s="244"/>
      <c r="C15" s="246" t="s">
        <v>495</v>
      </c>
      <c r="D15" s="247"/>
      <c r="E15" s="247"/>
      <c r="F15" s="247"/>
      <c r="G15" s="247"/>
    </row>
    <row r="16" spans="1:7" ht="12.75">
      <c r="A16" s="243" t="s">
        <v>341</v>
      </c>
      <c r="B16" s="244"/>
      <c r="C16" s="246" t="s">
        <v>496</v>
      </c>
      <c r="D16" s="247"/>
      <c r="E16" s="247"/>
      <c r="F16" s="247"/>
      <c r="G16" s="247"/>
    </row>
    <row r="17" spans="1:7" ht="12.75" customHeight="1">
      <c r="A17" s="248" t="s">
        <v>343</v>
      </c>
      <c r="B17" s="244"/>
      <c r="C17" s="246" t="s">
        <v>497</v>
      </c>
      <c r="D17" s="247"/>
      <c r="E17" s="247"/>
      <c r="F17" s="247"/>
      <c r="G17" s="247"/>
    </row>
    <row r="18" spans="1:7" ht="12.75" customHeight="1">
      <c r="A18" s="249" t="s">
        <v>345</v>
      </c>
      <c r="B18" s="244"/>
      <c r="C18" s="246" t="s">
        <v>498</v>
      </c>
      <c r="D18" s="247"/>
      <c r="E18" s="247"/>
      <c r="F18" s="247"/>
      <c r="G18" s="247"/>
    </row>
    <row r="19" spans="1:7" ht="25.5" customHeight="1">
      <c r="A19" s="242" t="s">
        <v>139</v>
      </c>
      <c r="B19" s="760" t="s">
        <v>499</v>
      </c>
      <c r="C19" s="761"/>
      <c r="D19" s="245">
        <f>SUM(D20:D25)</f>
        <v>0</v>
      </c>
      <c r="E19" s="245">
        <f>SUM(E20:E25)</f>
        <v>0</v>
      </c>
      <c r="F19" s="245">
        <f>SUM(F20:F25)</f>
        <v>0</v>
      </c>
      <c r="G19" s="245">
        <f>SUM(G20:G25)</f>
        <v>0</v>
      </c>
    </row>
    <row r="20" spans="1:7" ht="12.75">
      <c r="A20" s="243" t="s">
        <v>500</v>
      </c>
      <c r="B20" s="244"/>
      <c r="C20" s="246" t="s">
        <v>501</v>
      </c>
      <c r="D20" s="247"/>
      <c r="E20" s="247"/>
      <c r="F20" s="247"/>
      <c r="G20" s="247"/>
    </row>
    <row r="21" spans="1:7" ht="12.75">
      <c r="A21" s="243" t="s">
        <v>502</v>
      </c>
      <c r="B21" s="244"/>
      <c r="C21" s="246" t="s">
        <v>494</v>
      </c>
      <c r="D21" s="247"/>
      <c r="E21" s="247"/>
      <c r="F21" s="247"/>
      <c r="G21" s="247"/>
    </row>
    <row r="22" spans="1:7" ht="12.75">
      <c r="A22" s="243" t="s">
        <v>503</v>
      </c>
      <c r="B22" s="244"/>
      <c r="C22" s="246" t="s">
        <v>495</v>
      </c>
      <c r="D22" s="247"/>
      <c r="E22" s="247"/>
      <c r="F22" s="247"/>
      <c r="G22" s="247"/>
    </row>
    <row r="23" spans="1:7" ht="12.75" customHeight="1">
      <c r="A23" s="243" t="s">
        <v>504</v>
      </c>
      <c r="B23" s="244"/>
      <c r="C23" s="246" t="s">
        <v>496</v>
      </c>
      <c r="D23" s="247"/>
      <c r="E23" s="247"/>
      <c r="F23" s="247"/>
      <c r="G23" s="247"/>
    </row>
    <row r="24" spans="1:7" ht="12.75">
      <c r="A24" s="248" t="s">
        <v>505</v>
      </c>
      <c r="B24" s="244"/>
      <c r="C24" s="246" t="s">
        <v>497</v>
      </c>
      <c r="D24" s="247"/>
      <c r="E24" s="247"/>
      <c r="F24" s="247"/>
      <c r="G24" s="247"/>
    </row>
    <row r="25" spans="1:7" ht="12.75">
      <c r="A25" s="249" t="s">
        <v>506</v>
      </c>
      <c r="B25" s="244"/>
      <c r="C25" s="246" t="s">
        <v>498</v>
      </c>
      <c r="D25" s="247"/>
      <c r="E25" s="247"/>
      <c r="F25" s="247"/>
      <c r="G25" s="247"/>
    </row>
    <row r="26" spans="1:7" ht="25.5" customHeight="1">
      <c r="A26" s="242" t="s">
        <v>507</v>
      </c>
      <c r="B26" s="760" t="s">
        <v>508</v>
      </c>
      <c r="C26" s="761"/>
      <c r="D26" s="245">
        <f>SUM(D27:D33)</f>
        <v>4074.59</v>
      </c>
      <c r="E26" s="245">
        <f>SUM(E27:E33)</f>
        <v>0</v>
      </c>
      <c r="F26" s="245">
        <f>SUM(F27:F33)</f>
        <v>2017.69</v>
      </c>
      <c r="G26" s="245">
        <f>SUM(G27:G33)</f>
        <v>0</v>
      </c>
    </row>
    <row r="27" spans="1:7" ht="12.75">
      <c r="A27" s="243" t="s">
        <v>509</v>
      </c>
      <c r="B27" s="244"/>
      <c r="C27" s="246" t="s">
        <v>501</v>
      </c>
      <c r="D27" s="247">
        <v>4074.59</v>
      </c>
      <c r="E27" s="247"/>
      <c r="F27" s="247">
        <v>2017.69</v>
      </c>
      <c r="G27" s="245"/>
    </row>
    <row r="28" spans="1:7" ht="12.75">
      <c r="A28" s="243" t="s">
        <v>510</v>
      </c>
      <c r="B28" s="244"/>
      <c r="C28" s="246" t="s">
        <v>494</v>
      </c>
      <c r="D28" s="247"/>
      <c r="E28" s="247"/>
      <c r="F28" s="247"/>
      <c r="G28" s="247"/>
    </row>
    <row r="29" spans="1:7" ht="12.75">
      <c r="A29" s="243" t="s">
        <v>511</v>
      </c>
      <c r="B29" s="244"/>
      <c r="C29" s="250" t="s">
        <v>495</v>
      </c>
      <c r="D29" s="247"/>
      <c r="E29" s="247"/>
      <c r="F29" s="247"/>
      <c r="G29" s="247"/>
    </row>
    <row r="30" spans="1:7" ht="12.75">
      <c r="A30" s="243" t="s">
        <v>512</v>
      </c>
      <c r="B30" s="244"/>
      <c r="C30" s="246" t="s">
        <v>496</v>
      </c>
      <c r="D30" s="247"/>
      <c r="E30" s="247"/>
      <c r="F30" s="247"/>
      <c r="G30" s="247"/>
    </row>
    <row r="31" spans="1:7" ht="12.75" customHeight="1">
      <c r="A31" s="251" t="s">
        <v>513</v>
      </c>
      <c r="B31" s="244"/>
      <c r="C31" s="246" t="s">
        <v>497</v>
      </c>
      <c r="D31" s="247"/>
      <c r="E31" s="247"/>
      <c r="F31" s="247"/>
      <c r="G31" s="247"/>
    </row>
    <row r="32" spans="1:7" ht="12.75" customHeight="1">
      <c r="A32" s="243" t="s">
        <v>514</v>
      </c>
      <c r="B32" s="244"/>
      <c r="C32" s="246" t="s">
        <v>515</v>
      </c>
      <c r="D32" s="247"/>
      <c r="E32" s="247"/>
      <c r="F32" s="247"/>
      <c r="G32" s="247"/>
    </row>
    <row r="33" spans="1:7" ht="12.75">
      <c r="A33" s="243" t="s">
        <v>516</v>
      </c>
      <c r="B33" s="244"/>
      <c r="C33" s="246" t="s">
        <v>517</v>
      </c>
      <c r="D33" s="247"/>
      <c r="E33" s="247"/>
      <c r="F33" s="247"/>
      <c r="G33" s="247"/>
    </row>
    <row r="34" spans="1:7" ht="12.75" customHeight="1">
      <c r="A34" s="252" t="s">
        <v>144</v>
      </c>
      <c r="B34" s="762" t="s">
        <v>518</v>
      </c>
      <c r="C34" s="763"/>
      <c r="D34" s="245">
        <f>+D12+D19+D26</f>
        <v>4074.59</v>
      </c>
      <c r="E34" s="245">
        <f>+E12+E19+E26</f>
        <v>0</v>
      </c>
      <c r="F34" s="245">
        <f>+F12+F19+F26</f>
        <v>2017.69</v>
      </c>
      <c r="G34" s="245">
        <f>+G12+G19+G26</f>
        <v>0</v>
      </c>
    </row>
    <row r="35" spans="1:7" ht="12.75">
      <c r="A35" s="220" t="s">
        <v>519</v>
      </c>
      <c r="B35" s="747" t="s">
        <v>520</v>
      </c>
      <c r="C35" s="747"/>
      <c r="D35" s="236"/>
      <c r="E35" s="236"/>
      <c r="F35" s="236"/>
      <c r="G35" s="236"/>
    </row>
    <row r="36" spans="1:7" ht="12.75">
      <c r="A36" s="237"/>
      <c r="B36" s="238"/>
      <c r="C36" s="238"/>
      <c r="D36" s="239"/>
      <c r="E36" s="239"/>
      <c r="F36" s="239"/>
      <c r="G36" s="239"/>
    </row>
    <row r="37" spans="1:7" ht="12.75">
      <c r="A37" s="237"/>
      <c r="B37" s="238"/>
      <c r="C37" s="238"/>
      <c r="D37" s="253"/>
      <c r="E37" s="253"/>
      <c r="F37" s="239"/>
      <c r="G37" s="239"/>
    </row>
    <row r="38" spans="1:7" ht="12.75">
      <c r="A38" s="237"/>
      <c r="B38" s="238"/>
      <c r="C38" s="238"/>
      <c r="D38" s="239"/>
      <c r="E38" s="239"/>
      <c r="F38" s="239"/>
      <c r="G38" s="239"/>
    </row>
  </sheetData>
  <sheetProtection/>
  <mergeCells count="13">
    <mergeCell ref="B11:C11"/>
    <mergeCell ref="B12:C12"/>
    <mergeCell ref="D2:G2"/>
    <mergeCell ref="A5:G5"/>
    <mergeCell ref="A7:G7"/>
    <mergeCell ref="A9:A10"/>
    <mergeCell ref="B9:C10"/>
    <mergeCell ref="D9:E9"/>
    <mergeCell ref="F9:G9"/>
    <mergeCell ref="B19:C19"/>
    <mergeCell ref="B26:C26"/>
    <mergeCell ref="B34:C34"/>
    <mergeCell ref="B35:C35"/>
  </mergeCells>
  <printOptions/>
  <pageMargins left="0.7874015748031497" right="0.3937007874015748" top="0.7874015748031497" bottom="0.7874015748031497" header="0.31496062992125984" footer="0.31496062992125984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5.00390625" style="254" customWidth="1"/>
    <col min="2" max="2" width="1.57421875" style="254" customWidth="1"/>
    <col min="3" max="3" width="37.140625" style="254" customWidth="1"/>
    <col min="4" max="4" width="11.28125" style="254" customWidth="1"/>
    <col min="5" max="5" width="10.8515625" style="254" customWidth="1"/>
    <col min="6" max="6" width="16.140625" style="254" customWidth="1"/>
    <col min="7" max="7" width="9.8515625" style="254" customWidth="1"/>
    <col min="8" max="8" width="10.28125" style="254" bestFit="1" customWidth="1"/>
    <col min="9" max="9" width="16.57421875" style="254" customWidth="1"/>
    <col min="10" max="16384" width="9.140625" style="254" customWidth="1"/>
  </cols>
  <sheetData>
    <row r="1" ht="15">
      <c r="F1" s="216" t="s">
        <v>695</v>
      </c>
    </row>
    <row r="2" spans="6:9" ht="12.75" customHeight="1">
      <c r="F2" s="217" t="s">
        <v>457</v>
      </c>
      <c r="H2" s="217"/>
      <c r="I2" s="217"/>
    </row>
    <row r="3" spans="2:9" ht="15">
      <c r="B3" s="255"/>
      <c r="F3" s="217" t="s">
        <v>521</v>
      </c>
      <c r="H3" s="256"/>
      <c r="I3" s="257"/>
    </row>
    <row r="4" spans="1:9" s="258" customFormat="1" ht="33.75" customHeight="1">
      <c r="A4" s="773" t="s">
        <v>522</v>
      </c>
      <c r="B4" s="773"/>
      <c r="C4" s="773"/>
      <c r="D4" s="773"/>
      <c r="E4" s="773"/>
      <c r="F4" s="773"/>
      <c r="G4" s="773"/>
      <c r="H4" s="773"/>
      <c r="I4" s="773"/>
    </row>
    <row r="5" spans="1:9" ht="18" customHeight="1">
      <c r="A5" s="675" t="s">
        <v>523</v>
      </c>
      <c r="B5" s="675"/>
      <c r="C5" s="675"/>
      <c r="D5" s="675"/>
      <c r="E5" s="675"/>
      <c r="F5" s="675"/>
      <c r="G5" s="675"/>
      <c r="H5" s="675"/>
      <c r="I5" s="675"/>
    </row>
    <row r="7" spans="1:9" ht="25.5" customHeight="1">
      <c r="A7" s="774" t="s">
        <v>131</v>
      </c>
      <c r="B7" s="676" t="s">
        <v>334</v>
      </c>
      <c r="C7" s="677"/>
      <c r="D7" s="774" t="s">
        <v>8</v>
      </c>
      <c r="E7" s="774"/>
      <c r="F7" s="774"/>
      <c r="G7" s="774" t="s">
        <v>9</v>
      </c>
      <c r="H7" s="774"/>
      <c r="I7" s="774"/>
    </row>
    <row r="8" spans="1:9" ht="105">
      <c r="A8" s="774"/>
      <c r="B8" s="775"/>
      <c r="C8" s="776"/>
      <c r="D8" s="179" t="s">
        <v>460</v>
      </c>
      <c r="E8" s="179" t="s">
        <v>524</v>
      </c>
      <c r="F8" s="179" t="s">
        <v>525</v>
      </c>
      <c r="G8" s="179" t="s">
        <v>460</v>
      </c>
      <c r="H8" s="179" t="s">
        <v>524</v>
      </c>
      <c r="I8" s="179" t="s">
        <v>525</v>
      </c>
    </row>
    <row r="9" spans="1:9" ht="15">
      <c r="A9" s="179">
        <v>1</v>
      </c>
      <c r="B9" s="678">
        <v>2</v>
      </c>
      <c r="C9" s="679"/>
      <c r="D9" s="179">
        <v>3</v>
      </c>
      <c r="E9" s="179">
        <v>4</v>
      </c>
      <c r="F9" s="179">
        <v>5</v>
      </c>
      <c r="G9" s="179">
        <v>6</v>
      </c>
      <c r="H9" s="179">
        <v>7</v>
      </c>
      <c r="I9" s="179">
        <v>8</v>
      </c>
    </row>
    <row r="10" spans="1:9" ht="25.5" customHeight="1">
      <c r="A10" s="178" t="s">
        <v>138</v>
      </c>
      <c r="B10" s="778" t="s">
        <v>65</v>
      </c>
      <c r="C10" s="779"/>
      <c r="D10" s="400"/>
      <c r="E10" s="400"/>
      <c r="F10" s="400"/>
      <c r="G10" s="400"/>
      <c r="H10" s="400"/>
      <c r="I10" s="400"/>
    </row>
    <row r="11" spans="1:9" ht="12.75" customHeight="1">
      <c r="A11" s="178" t="s">
        <v>139</v>
      </c>
      <c r="B11" s="778" t="s">
        <v>74</v>
      </c>
      <c r="C11" s="779"/>
      <c r="D11" s="400"/>
      <c r="E11" s="400"/>
      <c r="F11" s="400"/>
      <c r="G11" s="400"/>
      <c r="H11" s="400"/>
      <c r="I11" s="400"/>
    </row>
    <row r="12" spans="1:9" ht="15">
      <c r="A12" s="178" t="s">
        <v>142</v>
      </c>
      <c r="B12" s="778" t="s">
        <v>76</v>
      </c>
      <c r="C12" s="780"/>
      <c r="D12" s="400">
        <f aca="true" t="shared" si="0" ref="D12:I12">SUM(D13:D16)</f>
        <v>15543.55</v>
      </c>
      <c r="E12" s="400">
        <f t="shared" si="0"/>
        <v>14100.48</v>
      </c>
      <c r="F12" s="400">
        <f t="shared" si="0"/>
        <v>0</v>
      </c>
      <c r="G12" s="400">
        <f t="shared" si="0"/>
        <v>12919.699999999999</v>
      </c>
      <c r="H12" s="400">
        <f t="shared" si="0"/>
        <v>11480.63</v>
      </c>
      <c r="I12" s="400">
        <f t="shared" si="0"/>
        <v>0</v>
      </c>
    </row>
    <row r="13" spans="1:9" ht="15">
      <c r="A13" s="179" t="s">
        <v>370</v>
      </c>
      <c r="B13" s="180"/>
      <c r="C13" s="259" t="s">
        <v>526</v>
      </c>
      <c r="D13" s="401"/>
      <c r="E13" s="401"/>
      <c r="F13" s="401"/>
      <c r="G13" s="401"/>
      <c r="H13" s="401"/>
      <c r="I13" s="401"/>
    </row>
    <row r="14" spans="1:9" ht="15">
      <c r="A14" s="179" t="s">
        <v>372</v>
      </c>
      <c r="B14" s="180"/>
      <c r="C14" s="259" t="s">
        <v>527</v>
      </c>
      <c r="D14" s="401">
        <v>14100.48</v>
      </c>
      <c r="E14" s="401">
        <v>14100.48</v>
      </c>
      <c r="F14" s="401"/>
      <c r="G14" s="401">
        <v>11480.63</v>
      </c>
      <c r="H14" s="401">
        <v>11480.63</v>
      </c>
      <c r="I14" s="401"/>
    </row>
    <row r="15" spans="1:9" ht="15">
      <c r="A15" s="179" t="s">
        <v>374</v>
      </c>
      <c r="B15" s="180"/>
      <c r="C15" s="259" t="s">
        <v>528</v>
      </c>
      <c r="D15" s="401">
        <v>1443.07</v>
      </c>
      <c r="E15" s="401"/>
      <c r="F15" s="401"/>
      <c r="G15" s="401">
        <v>1439.07</v>
      </c>
      <c r="H15" s="401"/>
      <c r="I15" s="401"/>
    </row>
    <row r="16" spans="1:9" ht="15">
      <c r="A16" s="179" t="s">
        <v>376</v>
      </c>
      <c r="B16" s="180"/>
      <c r="C16" s="259" t="s">
        <v>529</v>
      </c>
      <c r="D16" s="401"/>
      <c r="E16" s="401"/>
      <c r="F16" s="401"/>
      <c r="G16" s="401"/>
      <c r="H16" s="401"/>
      <c r="I16" s="401"/>
    </row>
    <row r="17" spans="1:9" ht="15">
      <c r="A17" s="178" t="s">
        <v>144</v>
      </c>
      <c r="B17" s="778" t="s">
        <v>78</v>
      </c>
      <c r="C17" s="779"/>
      <c r="D17" s="400"/>
      <c r="E17" s="400"/>
      <c r="F17" s="400"/>
      <c r="G17" s="400"/>
      <c r="H17" s="400"/>
      <c r="I17" s="400"/>
    </row>
    <row r="18" spans="1:9" ht="15">
      <c r="A18" s="179" t="s">
        <v>530</v>
      </c>
      <c r="B18" s="180"/>
      <c r="C18" s="259" t="s">
        <v>531</v>
      </c>
      <c r="D18" s="401"/>
      <c r="E18" s="401"/>
      <c r="F18" s="401"/>
      <c r="G18" s="401"/>
      <c r="H18" s="401"/>
      <c r="I18" s="401"/>
    </row>
    <row r="19" spans="1:9" ht="15">
      <c r="A19" s="179" t="s">
        <v>532</v>
      </c>
      <c r="B19" s="180"/>
      <c r="C19" s="259" t="s">
        <v>533</v>
      </c>
      <c r="D19" s="401"/>
      <c r="E19" s="401"/>
      <c r="F19" s="401"/>
      <c r="G19" s="401"/>
      <c r="H19" s="401"/>
      <c r="I19" s="401"/>
    </row>
    <row r="20" spans="1:9" ht="15">
      <c r="A20" s="179" t="s">
        <v>534</v>
      </c>
      <c r="B20" s="180"/>
      <c r="C20" s="259" t="s">
        <v>535</v>
      </c>
      <c r="D20" s="401"/>
      <c r="E20" s="401"/>
      <c r="F20" s="401"/>
      <c r="G20" s="401"/>
      <c r="H20" s="401"/>
      <c r="I20" s="401"/>
    </row>
    <row r="21" spans="1:9" ht="25.5" customHeight="1">
      <c r="A21" s="178" t="s">
        <v>146</v>
      </c>
      <c r="B21" s="778" t="s">
        <v>536</v>
      </c>
      <c r="C21" s="779"/>
      <c r="D21" s="400">
        <f aca="true" t="shared" si="1" ref="D21:I21">+D10+D11+D12+D17</f>
        <v>15543.55</v>
      </c>
      <c r="E21" s="400">
        <f t="shared" si="1"/>
        <v>14100.48</v>
      </c>
      <c r="F21" s="400">
        <f t="shared" si="1"/>
        <v>0</v>
      </c>
      <c r="G21" s="400">
        <f t="shared" si="1"/>
        <v>12919.699999999999</v>
      </c>
      <c r="H21" s="400">
        <f t="shared" si="1"/>
        <v>11480.63</v>
      </c>
      <c r="I21" s="400">
        <f t="shared" si="1"/>
        <v>0</v>
      </c>
    </row>
    <row r="23" spans="1:9" ht="15">
      <c r="A23" s="777" t="s">
        <v>537</v>
      </c>
      <c r="B23" s="777"/>
      <c r="C23" s="777"/>
      <c r="D23" s="777"/>
      <c r="E23" s="777"/>
      <c r="F23" s="777"/>
      <c r="G23" s="777"/>
      <c r="H23" s="777"/>
      <c r="I23" s="777"/>
    </row>
  </sheetData>
  <sheetProtection/>
  <mergeCells count="13">
    <mergeCell ref="A23:I23"/>
    <mergeCell ref="B9:C9"/>
    <mergeCell ref="B10:C10"/>
    <mergeCell ref="B11:C11"/>
    <mergeCell ref="B12:C12"/>
    <mergeCell ref="B17:C17"/>
    <mergeCell ref="B21:C21"/>
    <mergeCell ref="A4:I4"/>
    <mergeCell ref="A5:I5"/>
    <mergeCell ref="A7:A8"/>
    <mergeCell ref="B7:C8"/>
    <mergeCell ref="D7:F7"/>
    <mergeCell ref="G7:I7"/>
  </mergeCells>
  <printOptions/>
  <pageMargins left="0.3937007874015748" right="0.3937007874015748" top="0.7874015748031497" bottom="0.3937007874015748" header="0.31496062992125984" footer="0.31496062992125984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00390625" style="260" customWidth="1"/>
    <col min="2" max="2" width="26.8515625" style="260" customWidth="1"/>
    <col min="3" max="4" width="25.57421875" style="260" customWidth="1"/>
    <col min="5" max="16384" width="9.140625" style="260" customWidth="1"/>
  </cols>
  <sheetData>
    <row r="1" ht="12.75">
      <c r="C1" s="240" t="s">
        <v>695</v>
      </c>
    </row>
    <row r="2" spans="3:5" ht="12.75">
      <c r="C2" s="217" t="s">
        <v>538</v>
      </c>
      <c r="D2" s="218"/>
      <c r="E2" s="170"/>
    </row>
    <row r="3" spans="3:5" ht="12.75">
      <c r="C3" s="217" t="s">
        <v>539</v>
      </c>
      <c r="D3" s="217"/>
      <c r="E3" s="261"/>
    </row>
    <row r="4" spans="2:5" ht="36.75" customHeight="1">
      <c r="B4" s="781" t="s">
        <v>540</v>
      </c>
      <c r="C4" s="781"/>
      <c r="D4" s="781"/>
      <c r="E4" s="263"/>
    </row>
    <row r="5" ht="6" customHeight="1"/>
    <row r="6" spans="2:5" ht="44.25" customHeight="1">
      <c r="B6" s="781" t="s">
        <v>541</v>
      </c>
      <c r="C6" s="781"/>
      <c r="D6" s="781"/>
      <c r="E6" s="263"/>
    </row>
    <row r="7" spans="2:5" ht="10.5" customHeight="1">
      <c r="B7" s="262"/>
      <c r="C7" s="262"/>
      <c r="D7" s="262"/>
      <c r="E7" s="263"/>
    </row>
    <row r="8" ht="9" customHeight="1">
      <c r="B8" s="264"/>
    </row>
    <row r="9" spans="1:4" ht="43.5" customHeight="1">
      <c r="A9" s="265" t="s">
        <v>131</v>
      </c>
      <c r="B9" s="266" t="s">
        <v>542</v>
      </c>
      <c r="C9" s="267" t="s">
        <v>543</v>
      </c>
      <c r="D9" s="267" t="s">
        <v>544</v>
      </c>
    </row>
    <row r="10" spans="1:4" ht="12.75">
      <c r="A10" s="268">
        <v>1</v>
      </c>
      <c r="B10" s="269">
        <v>2</v>
      </c>
      <c r="C10" s="270">
        <v>3</v>
      </c>
      <c r="D10" s="270">
        <v>4</v>
      </c>
    </row>
    <row r="11" spans="1:4" ht="12.75">
      <c r="A11" s="268">
        <v>1</v>
      </c>
      <c r="B11" s="271" t="s">
        <v>545</v>
      </c>
      <c r="C11" s="404">
        <v>12919.7</v>
      </c>
      <c r="D11" s="404">
        <v>15543.55</v>
      </c>
    </row>
    <row r="12" spans="1:4" ht="12.75">
      <c r="A12" s="268">
        <v>2</v>
      </c>
      <c r="B12" s="271" t="s">
        <v>546</v>
      </c>
      <c r="C12" s="404"/>
      <c r="D12" s="404"/>
    </row>
    <row r="13" spans="1:4" ht="12.75">
      <c r="A13" s="268">
        <v>3</v>
      </c>
      <c r="B13" s="271" t="s">
        <v>547</v>
      </c>
      <c r="C13" s="404"/>
      <c r="D13" s="404"/>
    </row>
    <row r="14" spans="1:4" ht="12.75">
      <c r="A14" s="268">
        <v>4</v>
      </c>
      <c r="B14" s="271" t="s">
        <v>548</v>
      </c>
      <c r="C14" s="405">
        <f>C11+C12+C13</f>
        <v>12919.7</v>
      </c>
      <c r="D14" s="405">
        <f>D11+D12+D13</f>
        <v>15543.55</v>
      </c>
    </row>
    <row r="15" spans="2:4" ht="12.75">
      <c r="B15" s="782"/>
      <c r="C15" s="782"/>
      <c r="D15" s="782"/>
    </row>
    <row r="16" spans="2:4" ht="12.75">
      <c r="B16" s="783" t="s">
        <v>353</v>
      </c>
      <c r="C16" s="783"/>
      <c r="D16" s="783"/>
    </row>
  </sheetData>
  <sheetProtection/>
  <mergeCells count="4">
    <mergeCell ref="B4:D4"/>
    <mergeCell ref="B6:D6"/>
    <mergeCell ref="B15:D15"/>
    <mergeCell ref="B16:D16"/>
  </mergeCells>
  <printOptions/>
  <pageMargins left="0.7874015748031497" right="0.3937007874015748" top="0.7874015748031497" bottom="0.7874015748031497" header="0.31496062992125984" footer="0.31496062992125984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6">
      <selection activeCell="M25" sqref="M25"/>
    </sheetView>
  </sheetViews>
  <sheetFormatPr defaultColWidth="9.140625" defaultRowHeight="12.75"/>
  <cols>
    <col min="1" max="1" width="6.00390625" style="272" customWidth="1"/>
    <col min="2" max="2" width="32.8515625" style="273" customWidth="1"/>
    <col min="3" max="4" width="15.7109375" style="273" customWidth="1"/>
    <col min="5" max="5" width="16.28125" style="273" customWidth="1"/>
    <col min="6" max="10" width="15.7109375" style="273" customWidth="1"/>
    <col min="11" max="11" width="13.140625" style="273" customWidth="1"/>
    <col min="12" max="13" width="15.7109375" style="273" customWidth="1"/>
    <col min="14" max="16384" width="9.140625" style="273" customWidth="1"/>
  </cols>
  <sheetData>
    <row r="1" spans="9:11" ht="15">
      <c r="I1" s="274"/>
      <c r="J1" s="274" t="s">
        <v>696</v>
      </c>
      <c r="K1" s="274"/>
    </row>
    <row r="2" ht="15">
      <c r="I2" s="273" t="s">
        <v>549</v>
      </c>
    </row>
    <row r="3" ht="15">
      <c r="I3" s="273" t="s">
        <v>550</v>
      </c>
    </row>
    <row r="5" spans="1:13" ht="15">
      <c r="A5" s="786" t="s">
        <v>551</v>
      </c>
      <c r="B5" s="787"/>
      <c r="C5" s="787"/>
      <c r="D5" s="787"/>
      <c r="E5" s="787"/>
      <c r="F5" s="787"/>
      <c r="G5" s="787"/>
      <c r="H5" s="787"/>
      <c r="I5" s="787"/>
      <c r="J5" s="787"/>
      <c r="K5" s="787"/>
      <c r="L5" s="787"/>
      <c r="M5" s="787"/>
    </row>
    <row r="6" spans="1:13" ht="15">
      <c r="A6" s="786" t="s">
        <v>552</v>
      </c>
      <c r="B6" s="787"/>
      <c r="C6" s="787"/>
      <c r="D6" s="787"/>
      <c r="E6" s="787"/>
      <c r="F6" s="787"/>
      <c r="G6" s="787"/>
      <c r="H6" s="787"/>
      <c r="I6" s="787"/>
      <c r="J6" s="787"/>
      <c r="K6" s="787"/>
      <c r="L6" s="787"/>
      <c r="M6" s="787"/>
    </row>
    <row r="8" spans="1:13" ht="15">
      <c r="A8" s="786" t="s">
        <v>553</v>
      </c>
      <c r="B8" s="787"/>
      <c r="C8" s="787"/>
      <c r="D8" s="787"/>
      <c r="E8" s="787"/>
      <c r="F8" s="787"/>
      <c r="G8" s="787"/>
      <c r="H8" s="787"/>
      <c r="I8" s="787"/>
      <c r="J8" s="787"/>
      <c r="K8" s="787"/>
      <c r="L8" s="787"/>
      <c r="M8" s="787"/>
    </row>
    <row r="10" spans="1:13" ht="15">
      <c r="A10" s="788" t="s">
        <v>131</v>
      </c>
      <c r="B10" s="788" t="s">
        <v>554</v>
      </c>
      <c r="C10" s="788" t="s">
        <v>555</v>
      </c>
      <c r="D10" s="788" t="s">
        <v>556</v>
      </c>
      <c r="E10" s="788"/>
      <c r="F10" s="788"/>
      <c r="G10" s="788"/>
      <c r="H10" s="788"/>
      <c r="I10" s="788"/>
      <c r="J10" s="789"/>
      <c r="K10" s="789"/>
      <c r="L10" s="788"/>
      <c r="M10" s="788" t="s">
        <v>557</v>
      </c>
    </row>
    <row r="11" spans="1:13" ht="123" customHeight="1">
      <c r="A11" s="788"/>
      <c r="B11" s="788"/>
      <c r="C11" s="788"/>
      <c r="D11" s="275" t="s">
        <v>558</v>
      </c>
      <c r="E11" s="276" t="s">
        <v>559</v>
      </c>
      <c r="F11" s="275" t="s">
        <v>560</v>
      </c>
      <c r="G11" s="275" t="s">
        <v>561</v>
      </c>
      <c r="H11" s="275" t="s">
        <v>562</v>
      </c>
      <c r="I11" s="277" t="s">
        <v>563</v>
      </c>
      <c r="J11" s="275" t="s">
        <v>564</v>
      </c>
      <c r="K11" s="276" t="s">
        <v>565</v>
      </c>
      <c r="L11" s="278" t="s">
        <v>566</v>
      </c>
      <c r="M11" s="788"/>
    </row>
    <row r="12" spans="1:13" ht="15">
      <c r="A12" s="279">
        <v>1</v>
      </c>
      <c r="B12" s="279">
        <v>2</v>
      </c>
      <c r="C12" s="279">
        <v>3</v>
      </c>
      <c r="D12" s="279">
        <v>4</v>
      </c>
      <c r="E12" s="279">
        <v>5</v>
      </c>
      <c r="F12" s="280">
        <v>6</v>
      </c>
      <c r="G12" s="280">
        <v>6</v>
      </c>
      <c r="H12" s="280">
        <v>8</v>
      </c>
      <c r="I12" s="280">
        <v>9</v>
      </c>
      <c r="J12" s="280">
        <v>10</v>
      </c>
      <c r="K12" s="281">
        <v>11</v>
      </c>
      <c r="L12" s="280">
        <v>12</v>
      </c>
      <c r="M12" s="280">
        <v>13</v>
      </c>
    </row>
    <row r="13" spans="1:13" ht="71.25">
      <c r="A13" s="275" t="s">
        <v>138</v>
      </c>
      <c r="B13" s="282" t="s">
        <v>567</v>
      </c>
      <c r="C13" s="406">
        <f>+C14+C15</f>
        <v>0</v>
      </c>
      <c r="D13" s="406">
        <f>+D14+D15</f>
        <v>14220</v>
      </c>
      <c r="E13" s="406">
        <f aca="true" t="shared" si="0" ref="E13:M13">+E14+E15</f>
        <v>0</v>
      </c>
      <c r="F13" s="406">
        <f t="shared" si="0"/>
        <v>0</v>
      </c>
      <c r="G13" s="406">
        <f t="shared" si="0"/>
        <v>0</v>
      </c>
      <c r="H13" s="406">
        <f t="shared" si="0"/>
        <v>0</v>
      </c>
      <c r="I13" s="406">
        <f>+I14+I15</f>
        <v>-14220</v>
      </c>
      <c r="J13" s="406">
        <f t="shared" si="0"/>
        <v>0</v>
      </c>
      <c r="K13" s="406">
        <f t="shared" si="0"/>
        <v>0</v>
      </c>
      <c r="L13" s="406">
        <f t="shared" si="0"/>
        <v>0</v>
      </c>
      <c r="M13" s="406">
        <f t="shared" si="0"/>
        <v>0</v>
      </c>
    </row>
    <row r="14" spans="1:13" ht="15" customHeight="1">
      <c r="A14" s="283" t="s">
        <v>336</v>
      </c>
      <c r="B14" s="284" t="s">
        <v>568</v>
      </c>
      <c r="C14" s="407"/>
      <c r="D14" s="407"/>
      <c r="E14" s="407"/>
      <c r="F14" s="407"/>
      <c r="G14" s="407"/>
      <c r="H14" s="407"/>
      <c r="I14" s="407"/>
      <c r="J14" s="407"/>
      <c r="K14" s="407"/>
      <c r="L14" s="407"/>
      <c r="M14" s="407">
        <f>SUM(C14:L14)</f>
        <v>0</v>
      </c>
    </row>
    <row r="15" spans="1:13" ht="15" customHeight="1">
      <c r="A15" s="283" t="s">
        <v>338</v>
      </c>
      <c r="B15" s="284" t="s">
        <v>569</v>
      </c>
      <c r="C15" s="407"/>
      <c r="D15" s="407">
        <v>14220</v>
      </c>
      <c r="E15" s="407"/>
      <c r="F15" s="407"/>
      <c r="G15" s="407"/>
      <c r="H15" s="407"/>
      <c r="I15" s="407">
        <v>-14220</v>
      </c>
      <c r="J15" s="407"/>
      <c r="K15" s="407"/>
      <c r="L15" s="407"/>
      <c r="M15" s="407">
        <f>SUM(C15:L15)</f>
        <v>0</v>
      </c>
    </row>
    <row r="16" spans="1:13" ht="89.25" customHeight="1">
      <c r="A16" s="275" t="s">
        <v>139</v>
      </c>
      <c r="B16" s="282" t="s">
        <v>570</v>
      </c>
      <c r="C16" s="406">
        <f>+C17+C18</f>
        <v>5176.09</v>
      </c>
      <c r="D16" s="406">
        <f>+D17+D18</f>
        <v>182966.44</v>
      </c>
      <c r="E16" s="406">
        <f aca="true" t="shared" si="1" ref="E16:L16">+E17+E18</f>
        <v>0</v>
      </c>
      <c r="F16" s="406">
        <f t="shared" si="1"/>
        <v>0</v>
      </c>
      <c r="G16" s="406">
        <f t="shared" si="1"/>
        <v>0</v>
      </c>
      <c r="H16" s="406">
        <f t="shared" si="1"/>
        <v>0</v>
      </c>
      <c r="I16" s="406">
        <f>+I17+I18</f>
        <v>-184924.77</v>
      </c>
      <c r="J16" s="406">
        <f t="shared" si="1"/>
        <v>0</v>
      </c>
      <c r="K16" s="406">
        <f t="shared" si="1"/>
        <v>0</v>
      </c>
      <c r="L16" s="406">
        <f t="shared" si="1"/>
        <v>0</v>
      </c>
      <c r="M16" s="406">
        <f>+M17+M18</f>
        <v>3217.76</v>
      </c>
    </row>
    <row r="17" spans="1:13" ht="15" customHeight="1">
      <c r="A17" s="283" t="s">
        <v>571</v>
      </c>
      <c r="B17" s="284" t="s">
        <v>568</v>
      </c>
      <c r="C17" s="407">
        <v>5176.09</v>
      </c>
      <c r="D17" s="407">
        <v>13200</v>
      </c>
      <c r="E17" s="407"/>
      <c r="F17" s="407"/>
      <c r="G17" s="407"/>
      <c r="H17" s="407"/>
      <c r="I17" s="407">
        <v>-15158.33</v>
      </c>
      <c r="J17" s="407"/>
      <c r="K17" s="407"/>
      <c r="L17" s="407"/>
      <c r="M17" s="407">
        <f>SUM(C17:L17)</f>
        <v>3217.76</v>
      </c>
    </row>
    <row r="18" spans="1:13" ht="15" customHeight="1">
      <c r="A18" s="283" t="s">
        <v>572</v>
      </c>
      <c r="B18" s="284" t="s">
        <v>569</v>
      </c>
      <c r="C18" s="407"/>
      <c r="D18" s="407">
        <v>169766.44</v>
      </c>
      <c r="E18" s="407"/>
      <c r="F18" s="407"/>
      <c r="G18" s="407"/>
      <c r="H18" s="407"/>
      <c r="I18" s="407">
        <v>-169766.44</v>
      </c>
      <c r="J18" s="407"/>
      <c r="K18" s="407"/>
      <c r="L18" s="407"/>
      <c r="M18" s="407">
        <f>SUM(C18:L18)</f>
        <v>0</v>
      </c>
    </row>
    <row r="19" spans="1:13" ht="114.75" customHeight="1">
      <c r="A19" s="275" t="s">
        <v>142</v>
      </c>
      <c r="B19" s="282" t="s">
        <v>573</v>
      </c>
      <c r="C19" s="406">
        <f aca="true" t="shared" si="2" ref="C19:M19">+C20+C21</f>
        <v>0</v>
      </c>
      <c r="D19" s="406">
        <f>+D20+D21</f>
        <v>840</v>
      </c>
      <c r="E19" s="406">
        <f t="shared" si="2"/>
        <v>0</v>
      </c>
      <c r="F19" s="406">
        <f t="shared" si="2"/>
        <v>0</v>
      </c>
      <c r="G19" s="406">
        <f t="shared" si="2"/>
        <v>0</v>
      </c>
      <c r="H19" s="406">
        <f t="shared" si="2"/>
        <v>0</v>
      </c>
      <c r="I19" s="406">
        <f>+I20+I21</f>
        <v>-840</v>
      </c>
      <c r="J19" s="406">
        <f t="shared" si="2"/>
        <v>0</v>
      </c>
      <c r="K19" s="406">
        <f t="shared" si="2"/>
        <v>0</v>
      </c>
      <c r="L19" s="406">
        <f t="shared" si="2"/>
        <v>0</v>
      </c>
      <c r="M19" s="406">
        <f t="shared" si="2"/>
        <v>0</v>
      </c>
    </row>
    <row r="20" spans="1:13" ht="15" customHeight="1">
      <c r="A20" s="283" t="s">
        <v>370</v>
      </c>
      <c r="B20" s="284" t="s">
        <v>568</v>
      </c>
      <c r="C20" s="407"/>
      <c r="D20" s="407"/>
      <c r="E20" s="407"/>
      <c r="F20" s="407"/>
      <c r="G20" s="407"/>
      <c r="H20" s="407"/>
      <c r="I20" s="407"/>
      <c r="J20" s="407"/>
      <c r="K20" s="407"/>
      <c r="L20" s="407"/>
      <c r="M20" s="407">
        <v>0</v>
      </c>
    </row>
    <row r="21" spans="1:13" ht="15" customHeight="1">
      <c r="A21" s="283" t="s">
        <v>574</v>
      </c>
      <c r="B21" s="284" t="s">
        <v>569</v>
      </c>
      <c r="C21" s="407"/>
      <c r="D21" s="407">
        <v>840</v>
      </c>
      <c r="E21" s="407"/>
      <c r="F21" s="407"/>
      <c r="G21" s="407"/>
      <c r="H21" s="407"/>
      <c r="I21" s="407">
        <v>-840</v>
      </c>
      <c r="J21" s="407"/>
      <c r="K21" s="407"/>
      <c r="L21" s="407"/>
      <c r="M21" s="407">
        <v>0</v>
      </c>
    </row>
    <row r="22" spans="1:13" ht="15" customHeight="1">
      <c r="A22" s="275" t="s">
        <v>144</v>
      </c>
      <c r="B22" s="282" t="s">
        <v>575</v>
      </c>
      <c r="C22" s="406">
        <f>+C23+C24</f>
        <v>487.08</v>
      </c>
      <c r="D22" s="406">
        <f>+D23+D24</f>
        <v>1152.51</v>
      </c>
      <c r="E22" s="406">
        <f aca="true" t="shared" si="3" ref="E22:L22">+E23+E24</f>
        <v>0</v>
      </c>
      <c r="F22" s="406">
        <f t="shared" si="3"/>
        <v>0</v>
      </c>
      <c r="G22" s="406">
        <f t="shared" si="3"/>
        <v>0</v>
      </c>
      <c r="H22" s="406">
        <f t="shared" si="3"/>
        <v>0</v>
      </c>
      <c r="I22" s="406">
        <f>+I23+I24</f>
        <v>-974.72</v>
      </c>
      <c r="J22" s="406">
        <f t="shared" si="3"/>
        <v>0</v>
      </c>
      <c r="K22" s="406">
        <f t="shared" si="3"/>
        <v>0</v>
      </c>
      <c r="L22" s="406">
        <f t="shared" si="3"/>
        <v>0</v>
      </c>
      <c r="M22" s="406">
        <f>+M23+M24</f>
        <v>664.8699999999999</v>
      </c>
    </row>
    <row r="23" spans="1:13" ht="15" customHeight="1">
      <c r="A23" s="283" t="s">
        <v>530</v>
      </c>
      <c r="B23" s="284" t="s">
        <v>568</v>
      </c>
      <c r="C23" s="407">
        <v>186.2</v>
      </c>
      <c r="D23" s="407"/>
      <c r="E23" s="407"/>
      <c r="F23" s="407"/>
      <c r="G23" s="407"/>
      <c r="H23" s="407"/>
      <c r="I23" s="407">
        <v>-109.5</v>
      </c>
      <c r="J23" s="407"/>
      <c r="K23" s="407"/>
      <c r="L23" s="407"/>
      <c r="M23" s="407">
        <f>SUM(C23:L23)</f>
        <v>76.69999999999999</v>
      </c>
    </row>
    <row r="24" spans="1:13" ht="15" customHeight="1">
      <c r="A24" s="283" t="s">
        <v>532</v>
      </c>
      <c r="B24" s="284" t="s">
        <v>569</v>
      </c>
      <c r="C24" s="407">
        <v>300.88</v>
      </c>
      <c r="D24" s="407">
        <v>1152.51</v>
      </c>
      <c r="E24" s="407"/>
      <c r="F24" s="407"/>
      <c r="G24" s="407"/>
      <c r="H24" s="407"/>
      <c r="I24" s="407">
        <v>-865.22</v>
      </c>
      <c r="J24" s="407"/>
      <c r="K24" s="407"/>
      <c r="L24" s="407"/>
      <c r="M24" s="407">
        <f>SUM(C24:L24)</f>
        <v>588.1699999999998</v>
      </c>
    </row>
    <row r="25" spans="1:13" ht="15" customHeight="1">
      <c r="A25" s="275" t="s">
        <v>146</v>
      </c>
      <c r="B25" s="282" t="s">
        <v>576</v>
      </c>
      <c r="C25" s="406">
        <f>+C13+C16+C19+C22</f>
        <v>5663.17</v>
      </c>
      <c r="D25" s="406">
        <f>+D13+D16+D19+D22</f>
        <v>199178.95</v>
      </c>
      <c r="E25" s="406">
        <f aca="true" t="shared" si="4" ref="E25:L25">+E13+E16+E19+E22</f>
        <v>0</v>
      </c>
      <c r="F25" s="406">
        <f t="shared" si="4"/>
        <v>0</v>
      </c>
      <c r="G25" s="406">
        <f t="shared" si="4"/>
        <v>0</v>
      </c>
      <c r="H25" s="406">
        <f t="shared" si="4"/>
        <v>0</v>
      </c>
      <c r="I25" s="406">
        <f>+I13+I16+I19+I22</f>
        <v>-200959.49</v>
      </c>
      <c r="J25" s="406">
        <f t="shared" si="4"/>
        <v>0</v>
      </c>
      <c r="K25" s="406">
        <f t="shared" si="4"/>
        <v>0</v>
      </c>
      <c r="L25" s="406">
        <f t="shared" si="4"/>
        <v>0</v>
      </c>
      <c r="M25" s="406">
        <f>+M13+M16+M19+M22</f>
        <v>3882.63</v>
      </c>
    </row>
    <row r="26" spans="1:13" s="285" customFormat="1" ht="15">
      <c r="A26" s="784" t="s">
        <v>577</v>
      </c>
      <c r="B26" s="785"/>
      <c r="C26" s="785"/>
      <c r="D26" s="785"/>
      <c r="E26" s="785"/>
      <c r="F26" s="785"/>
      <c r="G26" s="785"/>
      <c r="H26" s="785"/>
      <c r="I26" s="785"/>
      <c r="J26" s="785"/>
      <c r="K26" s="785"/>
      <c r="L26" s="785"/>
      <c r="M26" s="785"/>
    </row>
    <row r="27" ht="15">
      <c r="D27" s="273" t="s">
        <v>578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/>
  <pageMargins left="0.3937007874015748" right="0.3937007874015748" top="0.7874015748031497" bottom="0.3937007874015748" header="0.31496062992125984" footer="0.31496062992125984"/>
  <pageSetup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9"/>
  <sheetViews>
    <sheetView showZeros="0" zoomScalePageLayoutView="0" workbookViewId="0" topLeftCell="A1">
      <selection activeCell="H17" sqref="H17"/>
    </sheetView>
  </sheetViews>
  <sheetFormatPr defaultColWidth="9.140625" defaultRowHeight="12.75"/>
  <cols>
    <col min="1" max="1" width="4.421875" style="273" customWidth="1"/>
    <col min="2" max="2" width="56.421875" style="273" customWidth="1"/>
    <col min="3" max="4" width="13.28125" style="273" customWidth="1"/>
    <col min="5" max="5" width="12.28125" style="273" customWidth="1"/>
    <col min="6" max="6" width="13.57421875" style="273" customWidth="1"/>
    <col min="7" max="7" width="13.28125" style="273" customWidth="1"/>
    <col min="8" max="8" width="12.28125" style="273" customWidth="1"/>
    <col min="9" max="16384" width="9.140625" style="273" customWidth="1"/>
  </cols>
  <sheetData>
    <row r="1" ht="15">
      <c r="F1" s="274" t="s">
        <v>696</v>
      </c>
    </row>
    <row r="2" ht="15">
      <c r="F2" s="273" t="s">
        <v>579</v>
      </c>
    </row>
    <row r="3" ht="15">
      <c r="F3" s="273" t="s">
        <v>580</v>
      </c>
    </row>
    <row r="4" ht="8.25" customHeight="1"/>
    <row r="5" spans="1:8" ht="15">
      <c r="A5" s="786" t="s">
        <v>581</v>
      </c>
      <c r="B5" s="786"/>
      <c r="C5" s="786"/>
      <c r="D5" s="786"/>
      <c r="E5" s="786"/>
      <c r="F5" s="786"/>
      <c r="G5" s="786"/>
      <c r="H5" s="786"/>
    </row>
    <row r="6" spans="1:8" ht="15">
      <c r="A6" s="786" t="s">
        <v>582</v>
      </c>
      <c r="B6" s="786"/>
      <c r="C6" s="786"/>
      <c r="D6" s="786"/>
      <c r="E6" s="786"/>
      <c r="F6" s="786"/>
      <c r="G6" s="786"/>
      <c r="H6" s="786"/>
    </row>
    <row r="7" ht="5.25" customHeight="1"/>
    <row r="8" spans="1:8" ht="15">
      <c r="A8" s="786" t="s">
        <v>583</v>
      </c>
      <c r="B8" s="786"/>
      <c r="C8" s="786"/>
      <c r="D8" s="786"/>
      <c r="E8" s="786"/>
      <c r="F8" s="786"/>
      <c r="G8" s="786"/>
      <c r="H8" s="786"/>
    </row>
    <row r="9" ht="5.25" customHeight="1"/>
    <row r="10" spans="1:8" ht="15" customHeight="1">
      <c r="A10" s="788" t="s">
        <v>131</v>
      </c>
      <c r="B10" s="788" t="s">
        <v>584</v>
      </c>
      <c r="C10" s="788" t="s">
        <v>585</v>
      </c>
      <c r="D10" s="788"/>
      <c r="E10" s="788"/>
      <c r="F10" s="788" t="s">
        <v>586</v>
      </c>
      <c r="G10" s="788"/>
      <c r="H10" s="788"/>
    </row>
    <row r="11" spans="1:8" ht="79.5" customHeight="1">
      <c r="A11" s="788"/>
      <c r="B11" s="788"/>
      <c r="C11" s="275" t="s">
        <v>587</v>
      </c>
      <c r="D11" s="275" t="s">
        <v>588</v>
      </c>
      <c r="E11" s="275" t="s">
        <v>136</v>
      </c>
      <c r="F11" s="275" t="s">
        <v>589</v>
      </c>
      <c r="G11" s="275" t="s">
        <v>590</v>
      </c>
      <c r="H11" s="275" t="s">
        <v>136</v>
      </c>
    </row>
    <row r="12" spans="1:8" ht="15">
      <c r="A12" s="283">
        <v>1</v>
      </c>
      <c r="B12" s="283">
        <v>2</v>
      </c>
      <c r="C12" s="283">
        <v>3</v>
      </c>
      <c r="D12" s="283">
        <v>4</v>
      </c>
      <c r="E12" s="283" t="s">
        <v>591</v>
      </c>
      <c r="F12" s="283">
        <v>6</v>
      </c>
      <c r="G12" s="283">
        <v>7</v>
      </c>
      <c r="H12" s="283" t="s">
        <v>592</v>
      </c>
    </row>
    <row r="13" spans="1:8" ht="45">
      <c r="A13" s="283" t="s">
        <v>138</v>
      </c>
      <c r="B13" s="284" t="s">
        <v>593</v>
      </c>
      <c r="C13" s="408"/>
      <c r="D13" s="408"/>
      <c r="E13" s="408">
        <f>+C13+D13</f>
        <v>0</v>
      </c>
      <c r="F13" s="408"/>
      <c r="G13" s="408"/>
      <c r="H13" s="408">
        <f>+G13</f>
        <v>0</v>
      </c>
    </row>
    <row r="14" spans="1:8" ht="54.75" customHeight="1">
      <c r="A14" s="283" t="s">
        <v>139</v>
      </c>
      <c r="B14" s="284" t="s">
        <v>594</v>
      </c>
      <c r="C14" s="408"/>
      <c r="D14" s="408">
        <v>5176.09</v>
      </c>
      <c r="E14" s="408">
        <f>+C14+D14</f>
        <v>5176.09</v>
      </c>
      <c r="F14" s="408"/>
      <c r="G14" s="408">
        <v>3217.76</v>
      </c>
      <c r="H14" s="408">
        <v>3217.76</v>
      </c>
    </row>
    <row r="15" spans="1:8" ht="60" customHeight="1">
      <c r="A15" s="283" t="s">
        <v>142</v>
      </c>
      <c r="B15" s="284" t="s">
        <v>595</v>
      </c>
      <c r="C15" s="408"/>
      <c r="D15" s="408"/>
      <c r="E15" s="408">
        <f>+C15+D15</f>
        <v>0</v>
      </c>
      <c r="F15" s="408"/>
      <c r="G15" s="408">
        <v>0</v>
      </c>
      <c r="H15" s="408">
        <f>+F15+G15</f>
        <v>0</v>
      </c>
    </row>
    <row r="16" spans="1:8" ht="15" customHeight="1">
      <c r="A16" s="283" t="s">
        <v>144</v>
      </c>
      <c r="B16" s="284" t="s">
        <v>49</v>
      </c>
      <c r="C16" s="408"/>
      <c r="D16" s="408">
        <v>487.08</v>
      </c>
      <c r="E16" s="408">
        <f>+C16+D16</f>
        <v>487.08</v>
      </c>
      <c r="F16" s="408"/>
      <c r="G16" s="408">
        <v>664.87</v>
      </c>
      <c r="H16" s="408">
        <f>+F16+G16</f>
        <v>664.87</v>
      </c>
    </row>
    <row r="17" spans="1:8" ht="15" customHeight="1">
      <c r="A17" s="283" t="s">
        <v>146</v>
      </c>
      <c r="B17" s="284" t="s">
        <v>136</v>
      </c>
      <c r="C17" s="408"/>
      <c r="D17" s="408">
        <f>+D13+D14+D15+D16</f>
        <v>5663.17</v>
      </c>
      <c r="E17" s="408">
        <f>+E13+E14+E15+E16</f>
        <v>5663.17</v>
      </c>
      <c r="F17" s="408"/>
      <c r="G17" s="408">
        <f>+G13+G14+G15+G16</f>
        <v>3882.63</v>
      </c>
      <c r="H17" s="408">
        <f>+H13+H14+H15+H16</f>
        <v>3882.63</v>
      </c>
    </row>
    <row r="18" ht="6.75" customHeight="1"/>
    <row r="19" spans="3:5" ht="11.25" customHeight="1">
      <c r="C19" s="286"/>
      <c r="D19" s="286"/>
      <c r="E19" s="286"/>
    </row>
  </sheetData>
  <sheetProtection/>
  <mergeCells count="7">
    <mergeCell ref="A5:H5"/>
    <mergeCell ref="A6:H6"/>
    <mergeCell ref="A8:H8"/>
    <mergeCell ref="A10:A11"/>
    <mergeCell ref="B10:B11"/>
    <mergeCell ref="C10:E10"/>
    <mergeCell ref="F10:H10"/>
  </mergeCells>
  <printOptions/>
  <pageMargins left="0.3937007874015748" right="0.3937007874015748" top="0.7874015748031497" bottom="0.3937007874015748" header="0.31496062992125984" footer="0.31496062992125984"/>
  <pageSetup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42"/>
  <sheetViews>
    <sheetView showZeros="0" zoomScalePageLayoutView="0" workbookViewId="0" topLeftCell="A1">
      <selection activeCell="M29" sqref="M29"/>
    </sheetView>
  </sheetViews>
  <sheetFormatPr defaultColWidth="9.140625" defaultRowHeight="12.75"/>
  <cols>
    <col min="1" max="1" width="5.57421875" style="0" customWidth="1"/>
    <col min="2" max="2" width="1.1484375" style="0" customWidth="1"/>
    <col min="3" max="3" width="0.9921875" style="0" customWidth="1"/>
    <col min="4" max="4" width="42.57421875" style="0" customWidth="1"/>
    <col min="5" max="5" width="10.57421875" style="0" customWidth="1"/>
    <col min="6" max="6" width="6.7109375" style="0" bestFit="1" customWidth="1"/>
    <col min="7" max="7" width="11.57421875" style="0" customWidth="1"/>
    <col min="8" max="8" width="10.28125" style="0" customWidth="1"/>
    <col min="9" max="9" width="8.140625" style="0" bestFit="1" customWidth="1"/>
    <col min="10" max="10" width="11.140625" style="0" customWidth="1"/>
    <col min="11" max="11" width="8.57421875" style="0" bestFit="1" customWidth="1"/>
    <col min="12" max="12" width="15.28125" style="0" customWidth="1"/>
    <col min="13" max="13" width="10.421875" style="0" customWidth="1"/>
    <col min="14" max="14" width="15.140625" style="0" bestFit="1" customWidth="1"/>
    <col min="15" max="15" width="10.421875" style="0" customWidth="1"/>
  </cols>
  <sheetData>
    <row r="1" spans="1:16" ht="12.75">
      <c r="A1" s="287"/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8"/>
      <c r="N1" s="288" t="s">
        <v>697</v>
      </c>
      <c r="O1" s="288"/>
      <c r="P1" s="289"/>
    </row>
    <row r="2" spans="1:16" ht="11.25" customHeight="1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90"/>
      <c r="N2" s="291" t="s">
        <v>596</v>
      </c>
      <c r="O2" s="291"/>
      <c r="P2" s="289"/>
    </row>
    <row r="3" spans="1:16" ht="12.75">
      <c r="A3" s="287"/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N3" s="291" t="s">
        <v>597</v>
      </c>
      <c r="O3" s="291"/>
      <c r="P3" s="289"/>
    </row>
    <row r="4" spans="1:15" ht="6" customHeight="1">
      <c r="A4" s="287"/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</row>
    <row r="5" spans="1:15" ht="12.75">
      <c r="A5" s="790" t="s">
        <v>598</v>
      </c>
      <c r="B5" s="790"/>
      <c r="C5" s="790"/>
      <c r="D5" s="790"/>
      <c r="E5" s="790"/>
      <c r="F5" s="790"/>
      <c r="G5" s="790"/>
      <c r="H5" s="790"/>
      <c r="I5" s="790"/>
      <c r="J5" s="790"/>
      <c r="K5" s="790"/>
      <c r="L5" s="790"/>
      <c r="M5" s="790"/>
      <c r="N5" s="790"/>
      <c r="O5" s="790"/>
    </row>
    <row r="6" spans="1:15" ht="9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</row>
    <row r="7" spans="1:15" ht="12.75">
      <c r="A7" s="791" t="s">
        <v>739</v>
      </c>
      <c r="B7" s="791"/>
      <c r="C7" s="791"/>
      <c r="D7" s="791"/>
      <c r="E7" s="791"/>
      <c r="F7" s="791"/>
      <c r="G7" s="791"/>
      <c r="H7" s="791"/>
      <c r="I7" s="791"/>
      <c r="J7" s="791"/>
      <c r="K7" s="791"/>
      <c r="L7" s="791"/>
      <c r="M7" s="791"/>
      <c r="N7" s="791"/>
      <c r="O7" s="791"/>
    </row>
    <row r="8" spans="1:15" ht="12.75">
      <c r="A8" s="292"/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</row>
    <row r="9" spans="1:15" ht="12.75">
      <c r="A9" s="792" t="s">
        <v>599</v>
      </c>
      <c r="B9" s="793" t="s">
        <v>600</v>
      </c>
      <c r="C9" s="794"/>
      <c r="D9" s="795"/>
      <c r="E9" s="799" t="s">
        <v>601</v>
      </c>
      <c r="F9" s="799"/>
      <c r="G9" s="799"/>
      <c r="H9" s="799"/>
      <c r="I9" s="799"/>
      <c r="J9" s="799"/>
      <c r="K9" s="799"/>
      <c r="L9" s="799"/>
      <c r="M9" s="799"/>
      <c r="N9" s="799"/>
      <c r="O9" s="800" t="s">
        <v>602</v>
      </c>
    </row>
    <row r="10" spans="1:15" ht="51.75" customHeight="1">
      <c r="A10" s="792"/>
      <c r="B10" s="796"/>
      <c r="C10" s="797"/>
      <c r="D10" s="798"/>
      <c r="E10" s="293" t="s">
        <v>603</v>
      </c>
      <c r="F10" s="294" t="s">
        <v>604</v>
      </c>
      <c r="G10" s="295" t="s">
        <v>605</v>
      </c>
      <c r="H10" s="294" t="s">
        <v>606</v>
      </c>
      <c r="I10" s="295" t="s">
        <v>607</v>
      </c>
      <c r="J10" s="295" t="s">
        <v>608</v>
      </c>
      <c r="K10" s="295" t="s">
        <v>609</v>
      </c>
      <c r="L10" s="295" t="s">
        <v>610</v>
      </c>
      <c r="M10" s="294" t="s">
        <v>611</v>
      </c>
      <c r="N10" s="295" t="s">
        <v>612</v>
      </c>
      <c r="O10" s="800"/>
    </row>
    <row r="11" spans="1:15" ht="12.75">
      <c r="A11" s="296">
        <v>1</v>
      </c>
      <c r="B11" s="802">
        <v>2</v>
      </c>
      <c r="C11" s="802"/>
      <c r="D11" s="803"/>
      <c r="E11" s="296">
        <v>3</v>
      </c>
      <c r="F11" s="296">
        <v>4</v>
      </c>
      <c r="G11" s="296">
        <v>5</v>
      </c>
      <c r="H11" s="296">
        <v>6</v>
      </c>
      <c r="I11" s="296">
        <v>7</v>
      </c>
      <c r="J11" s="296">
        <v>8</v>
      </c>
      <c r="K11" s="296">
        <v>9</v>
      </c>
      <c r="L11" s="296">
        <v>10</v>
      </c>
      <c r="M11" s="296">
        <v>11</v>
      </c>
      <c r="N11" s="296">
        <v>12</v>
      </c>
      <c r="O11" s="296">
        <v>13</v>
      </c>
    </row>
    <row r="12" spans="1:15" ht="12.75">
      <c r="A12" s="297" t="s">
        <v>138</v>
      </c>
      <c r="B12" s="298" t="s">
        <v>192</v>
      </c>
      <c r="C12" s="299"/>
      <c r="D12" s="299"/>
      <c r="E12" s="460"/>
      <c r="F12" s="460"/>
      <c r="G12" s="460"/>
      <c r="H12" s="460"/>
      <c r="I12" s="460"/>
      <c r="J12" s="460"/>
      <c r="K12" s="460"/>
      <c r="L12" s="460">
        <f>SUM(L13:L26)</f>
        <v>0</v>
      </c>
      <c r="M12" s="460">
        <f>SUM(M13:M26)</f>
        <v>-224473.23999999996</v>
      </c>
      <c r="N12" s="460"/>
      <c r="O12" s="460">
        <f>SUM(E12:N12)</f>
        <v>-224473.23999999996</v>
      </c>
    </row>
    <row r="13" spans="1:15" ht="14.25" customHeight="1">
      <c r="A13" s="300" t="s">
        <v>336</v>
      </c>
      <c r="B13" s="233"/>
      <c r="C13" s="301" t="s">
        <v>283</v>
      </c>
      <c r="D13" s="302"/>
      <c r="E13" s="460"/>
      <c r="F13" s="460"/>
      <c r="G13" s="460"/>
      <c r="H13" s="460"/>
      <c r="I13" s="460"/>
      <c r="J13" s="460"/>
      <c r="K13" s="460"/>
      <c r="L13" s="460"/>
      <c r="M13" s="460">
        <v>-166064.71</v>
      </c>
      <c r="N13" s="460"/>
      <c r="O13" s="460">
        <f aca="true" t="shared" si="0" ref="O13:O41">SUM(E13:N13)</f>
        <v>-166064.71</v>
      </c>
    </row>
    <row r="14" spans="1:15" ht="12.75">
      <c r="A14" s="303" t="s">
        <v>338</v>
      </c>
      <c r="B14" s="304"/>
      <c r="C14" s="305" t="s">
        <v>195</v>
      </c>
      <c r="D14" s="306"/>
      <c r="E14" s="460"/>
      <c r="F14" s="460"/>
      <c r="G14" s="460"/>
      <c r="H14" s="460"/>
      <c r="I14" s="460"/>
      <c r="J14" s="460"/>
      <c r="K14" s="460"/>
      <c r="L14" s="460"/>
      <c r="M14" s="460">
        <v>-2063.94</v>
      </c>
      <c r="N14" s="460"/>
      <c r="O14" s="460">
        <f t="shared" si="0"/>
        <v>-2063.94</v>
      </c>
    </row>
    <row r="15" spans="1:15" ht="12.75">
      <c r="A15" s="307" t="s">
        <v>263</v>
      </c>
      <c r="B15" s="308"/>
      <c r="C15" s="309" t="s">
        <v>284</v>
      </c>
      <c r="D15" s="302"/>
      <c r="E15" s="460"/>
      <c r="F15" s="460"/>
      <c r="G15" s="460"/>
      <c r="H15" s="460"/>
      <c r="I15" s="460"/>
      <c r="J15" s="460"/>
      <c r="K15" s="460"/>
      <c r="L15" s="460"/>
      <c r="M15" s="460">
        <v>-22639.55</v>
      </c>
      <c r="N15" s="460"/>
      <c r="O15" s="460">
        <f t="shared" si="0"/>
        <v>-22639.55</v>
      </c>
    </row>
    <row r="16" spans="1:15" ht="12.75">
      <c r="A16" s="310" t="s">
        <v>341</v>
      </c>
      <c r="B16" s="308"/>
      <c r="C16" s="309" t="s">
        <v>199</v>
      </c>
      <c r="D16" s="311"/>
      <c r="E16" s="460"/>
      <c r="F16" s="460"/>
      <c r="G16" s="460"/>
      <c r="H16" s="460"/>
      <c r="I16" s="460"/>
      <c r="J16" s="460"/>
      <c r="K16" s="460"/>
      <c r="L16" s="460"/>
      <c r="M16" s="460">
        <v>-357.96</v>
      </c>
      <c r="N16" s="460"/>
      <c r="O16" s="460">
        <f t="shared" si="0"/>
        <v>-357.96</v>
      </c>
    </row>
    <row r="17" spans="1:15" ht="12.75">
      <c r="A17" s="310" t="s">
        <v>343</v>
      </c>
      <c r="B17" s="308"/>
      <c r="C17" s="309" t="s">
        <v>201</v>
      </c>
      <c r="D17" s="311"/>
      <c r="E17" s="460"/>
      <c r="F17" s="460"/>
      <c r="G17" s="460"/>
      <c r="H17" s="460"/>
      <c r="I17" s="460"/>
      <c r="J17" s="460"/>
      <c r="K17" s="460"/>
      <c r="L17" s="460"/>
      <c r="M17" s="460">
        <v>-9452.46</v>
      </c>
      <c r="N17" s="460"/>
      <c r="O17" s="460">
        <f t="shared" si="0"/>
        <v>-9452.46</v>
      </c>
    </row>
    <row r="18" spans="1:15" ht="12.75">
      <c r="A18" s="310" t="s">
        <v>345</v>
      </c>
      <c r="B18" s="308"/>
      <c r="C18" s="309" t="s">
        <v>204</v>
      </c>
      <c r="D18" s="311"/>
      <c r="E18" s="460"/>
      <c r="F18" s="460"/>
      <c r="G18" s="460"/>
      <c r="H18" s="460"/>
      <c r="I18" s="460"/>
      <c r="J18" s="460"/>
      <c r="K18" s="460"/>
      <c r="L18" s="460"/>
      <c r="M18" s="460">
        <v>-364.7</v>
      </c>
      <c r="N18" s="460"/>
      <c r="O18" s="460">
        <f t="shared" si="0"/>
        <v>-364.7</v>
      </c>
    </row>
    <row r="19" spans="1:15" ht="12.75">
      <c r="A19" s="310" t="s">
        <v>347</v>
      </c>
      <c r="B19" s="308"/>
      <c r="C19" s="309" t="s">
        <v>613</v>
      </c>
      <c r="D19" s="311"/>
      <c r="E19" s="460"/>
      <c r="F19" s="460"/>
      <c r="G19" s="460"/>
      <c r="H19" s="460"/>
      <c r="I19" s="460"/>
      <c r="J19" s="460"/>
      <c r="K19" s="460"/>
      <c r="L19" s="460"/>
      <c r="M19" s="460"/>
      <c r="N19" s="460"/>
      <c r="O19" s="460">
        <f t="shared" si="0"/>
        <v>0</v>
      </c>
    </row>
    <row r="20" spans="1:15" ht="12.75">
      <c r="A20" s="310" t="s">
        <v>349</v>
      </c>
      <c r="B20" s="308"/>
      <c r="C20" s="309" t="s">
        <v>614</v>
      </c>
      <c r="D20" s="312"/>
      <c r="E20" s="460"/>
      <c r="F20" s="460"/>
      <c r="G20" s="460"/>
      <c r="H20" s="460"/>
      <c r="I20" s="460"/>
      <c r="J20" s="460"/>
      <c r="K20" s="460"/>
      <c r="L20" s="460"/>
      <c r="M20" s="460"/>
      <c r="N20" s="460"/>
      <c r="O20" s="460">
        <f t="shared" si="0"/>
        <v>0</v>
      </c>
    </row>
    <row r="21" spans="1:15" ht="12.75">
      <c r="A21" s="313" t="s">
        <v>615</v>
      </c>
      <c r="B21" s="308"/>
      <c r="C21" s="804" t="s">
        <v>616</v>
      </c>
      <c r="D21" s="805"/>
      <c r="E21" s="460"/>
      <c r="F21" s="460"/>
      <c r="G21" s="460"/>
      <c r="H21" s="460"/>
      <c r="I21" s="460"/>
      <c r="J21" s="460"/>
      <c r="K21" s="460"/>
      <c r="L21" s="460"/>
      <c r="M21" s="460">
        <v>-15518.24</v>
      </c>
      <c r="N21" s="460"/>
      <c r="O21" s="460">
        <f t="shared" si="0"/>
        <v>-15518.24</v>
      </c>
    </row>
    <row r="22" spans="1:15" ht="12.75">
      <c r="A22" s="303" t="s">
        <v>617</v>
      </c>
      <c r="B22" s="308"/>
      <c r="C22" s="309" t="s">
        <v>292</v>
      </c>
      <c r="D22" s="314"/>
      <c r="E22" s="460"/>
      <c r="F22" s="460"/>
      <c r="G22" s="460"/>
      <c r="H22" s="460"/>
      <c r="I22" s="460"/>
      <c r="J22" s="460"/>
      <c r="K22" s="460"/>
      <c r="L22" s="460"/>
      <c r="M22" s="460"/>
      <c r="N22" s="460"/>
      <c r="O22" s="460">
        <f t="shared" si="0"/>
        <v>0</v>
      </c>
    </row>
    <row r="23" spans="1:15" ht="12.75">
      <c r="A23" s="310" t="s">
        <v>618</v>
      </c>
      <c r="B23" s="308"/>
      <c r="C23" s="309" t="s">
        <v>294</v>
      </c>
      <c r="D23" s="314"/>
      <c r="E23" s="460"/>
      <c r="F23" s="460"/>
      <c r="G23" s="460"/>
      <c r="H23" s="460"/>
      <c r="I23" s="460"/>
      <c r="J23" s="460"/>
      <c r="K23" s="460"/>
      <c r="L23" s="460"/>
      <c r="M23" s="460"/>
      <c r="N23" s="460"/>
      <c r="O23" s="460">
        <f t="shared" si="0"/>
        <v>0</v>
      </c>
    </row>
    <row r="24" spans="1:15" ht="12.75">
      <c r="A24" s="310" t="s">
        <v>619</v>
      </c>
      <c r="B24" s="308"/>
      <c r="C24" s="309" t="s">
        <v>620</v>
      </c>
      <c r="D24" s="314"/>
      <c r="E24" s="460"/>
      <c r="F24" s="460"/>
      <c r="G24" s="460"/>
      <c r="H24" s="460"/>
      <c r="I24" s="460"/>
      <c r="J24" s="460"/>
      <c r="K24" s="460"/>
      <c r="L24" s="460"/>
      <c r="M24" s="460"/>
      <c r="N24" s="460"/>
      <c r="O24" s="460">
        <f t="shared" si="0"/>
        <v>0</v>
      </c>
    </row>
    <row r="25" spans="1:15" ht="12.75">
      <c r="A25" s="310" t="s">
        <v>621</v>
      </c>
      <c r="B25" s="308"/>
      <c r="C25" s="309" t="s">
        <v>622</v>
      </c>
      <c r="D25" s="314"/>
      <c r="E25" s="460"/>
      <c r="F25" s="460"/>
      <c r="G25" s="460"/>
      <c r="H25" s="460"/>
      <c r="I25" s="460"/>
      <c r="J25" s="460"/>
      <c r="K25" s="460"/>
      <c r="L25" s="460"/>
      <c r="M25" s="460">
        <v>-8011.68</v>
      </c>
      <c r="N25" s="460"/>
      <c r="O25" s="460">
        <f t="shared" si="0"/>
        <v>-8011.68</v>
      </c>
    </row>
    <row r="26" spans="1:15" ht="12.75">
      <c r="A26" s="310" t="s">
        <v>623</v>
      </c>
      <c r="B26" s="308"/>
      <c r="C26" s="309" t="s">
        <v>226</v>
      </c>
      <c r="D26" s="314"/>
      <c r="E26" s="460"/>
      <c r="F26" s="460"/>
      <c r="G26" s="460"/>
      <c r="H26" s="460"/>
      <c r="I26" s="460"/>
      <c r="J26" s="460"/>
      <c r="K26" s="460"/>
      <c r="L26" s="460"/>
      <c r="M26" s="460"/>
      <c r="N26" s="460"/>
      <c r="O26" s="460">
        <f t="shared" si="0"/>
        <v>0</v>
      </c>
    </row>
    <row r="27" spans="1:15" ht="28.5" customHeight="1">
      <c r="A27" s="315" t="s">
        <v>139</v>
      </c>
      <c r="B27" s="806" t="s">
        <v>238</v>
      </c>
      <c r="C27" s="807"/>
      <c r="D27" s="808"/>
      <c r="E27" s="460"/>
      <c r="F27" s="460"/>
      <c r="G27" s="460"/>
      <c r="H27" s="460"/>
      <c r="I27" s="460"/>
      <c r="J27" s="460"/>
      <c r="K27" s="460"/>
      <c r="L27" s="460"/>
      <c r="M27" s="460"/>
      <c r="N27" s="460"/>
      <c r="O27" s="460">
        <f t="shared" si="0"/>
        <v>0</v>
      </c>
    </row>
    <row r="28" spans="1:15" ht="12.75">
      <c r="A28" s="297" t="s">
        <v>142</v>
      </c>
      <c r="B28" s="809" t="s">
        <v>253</v>
      </c>
      <c r="C28" s="810"/>
      <c r="D28" s="811"/>
      <c r="E28" s="460"/>
      <c r="F28" s="460"/>
      <c r="G28" s="460"/>
      <c r="H28" s="460"/>
      <c r="I28" s="460"/>
      <c r="J28" s="460"/>
      <c r="K28" s="460"/>
      <c r="L28" s="460">
        <f>+L29</f>
        <v>0</v>
      </c>
      <c r="M28" s="460">
        <f>+M29</f>
        <v>-223947.42</v>
      </c>
      <c r="N28" s="460">
        <f>+N29</f>
        <v>0</v>
      </c>
      <c r="O28" s="460">
        <f t="shared" si="0"/>
        <v>-223947.42</v>
      </c>
    </row>
    <row r="29" spans="1:15" ht="12.75">
      <c r="A29" s="316" t="s">
        <v>370</v>
      </c>
      <c r="B29" s="317"/>
      <c r="C29" s="318" t="s">
        <v>624</v>
      </c>
      <c r="D29" s="235"/>
      <c r="E29" s="460"/>
      <c r="F29" s="460"/>
      <c r="G29" s="460"/>
      <c r="H29" s="460"/>
      <c r="I29" s="460"/>
      <c r="J29" s="460"/>
      <c r="K29" s="460"/>
      <c r="L29" s="460">
        <f>SUM(L30:L41)</f>
        <v>0</v>
      </c>
      <c r="M29" s="460">
        <f>SUM(M30:M41)</f>
        <v>-223947.42</v>
      </c>
      <c r="N29" s="460"/>
      <c r="O29" s="460">
        <f t="shared" si="0"/>
        <v>-223947.42</v>
      </c>
    </row>
    <row r="30" spans="1:15" ht="12.75">
      <c r="A30" s="319" t="s">
        <v>625</v>
      </c>
      <c r="B30" s="233"/>
      <c r="C30" s="234"/>
      <c r="D30" s="320" t="s">
        <v>283</v>
      </c>
      <c r="E30" s="460"/>
      <c r="F30" s="460"/>
      <c r="G30" s="460"/>
      <c r="H30" s="460"/>
      <c r="I30" s="460"/>
      <c r="J30" s="460"/>
      <c r="K30" s="460"/>
      <c r="L30" s="460"/>
      <c r="M30" s="460">
        <v>-164940.5</v>
      </c>
      <c r="N30" s="460"/>
      <c r="O30" s="460">
        <f t="shared" si="0"/>
        <v>-164940.5</v>
      </c>
    </row>
    <row r="31" spans="1:15" ht="12.75">
      <c r="A31" s="321" t="s">
        <v>626</v>
      </c>
      <c r="B31" s="308"/>
      <c r="C31" s="322"/>
      <c r="D31" s="320" t="s">
        <v>284</v>
      </c>
      <c r="E31" s="460"/>
      <c r="F31" s="460"/>
      <c r="G31" s="460"/>
      <c r="H31" s="460"/>
      <c r="I31" s="460"/>
      <c r="J31" s="460"/>
      <c r="K31" s="460"/>
      <c r="L31" s="460"/>
      <c r="M31" s="460">
        <v>-22639.55</v>
      </c>
      <c r="N31" s="460"/>
      <c r="O31" s="460">
        <f t="shared" si="0"/>
        <v>-22639.55</v>
      </c>
    </row>
    <row r="32" spans="1:15" ht="12.75">
      <c r="A32" s="321" t="s">
        <v>627</v>
      </c>
      <c r="B32" s="308"/>
      <c r="C32" s="322"/>
      <c r="D32" s="320" t="s">
        <v>285</v>
      </c>
      <c r="E32" s="460"/>
      <c r="F32" s="460"/>
      <c r="G32" s="460"/>
      <c r="H32" s="460"/>
      <c r="I32" s="460"/>
      <c r="J32" s="460"/>
      <c r="K32" s="460"/>
      <c r="L32" s="460"/>
      <c r="M32" s="460">
        <v>-357.96</v>
      </c>
      <c r="N32" s="460"/>
      <c r="O32" s="460">
        <f t="shared" si="0"/>
        <v>-357.96</v>
      </c>
    </row>
    <row r="33" spans="1:15" ht="12.75">
      <c r="A33" s="321" t="s">
        <v>628</v>
      </c>
      <c r="B33" s="308"/>
      <c r="C33" s="322"/>
      <c r="D33" s="320" t="s">
        <v>286</v>
      </c>
      <c r="E33" s="460"/>
      <c r="F33" s="460"/>
      <c r="G33" s="460"/>
      <c r="H33" s="460"/>
      <c r="I33" s="460"/>
      <c r="J33" s="460"/>
      <c r="K33" s="460"/>
      <c r="L33" s="460"/>
      <c r="M33" s="460">
        <v>-14700</v>
      </c>
      <c r="N33" s="460"/>
      <c r="O33" s="460">
        <f t="shared" si="0"/>
        <v>-14700</v>
      </c>
    </row>
    <row r="34" spans="1:15" ht="12.75">
      <c r="A34" s="321" t="s">
        <v>629</v>
      </c>
      <c r="B34" s="308"/>
      <c r="C34" s="322"/>
      <c r="D34" s="320" t="s">
        <v>287</v>
      </c>
      <c r="E34" s="460"/>
      <c r="F34" s="460"/>
      <c r="G34" s="460"/>
      <c r="H34" s="460"/>
      <c r="I34" s="460"/>
      <c r="J34" s="460"/>
      <c r="K34" s="460"/>
      <c r="L34" s="460"/>
      <c r="M34" s="460">
        <v>-364.7</v>
      </c>
      <c r="N34" s="460"/>
      <c r="O34" s="460">
        <f t="shared" si="0"/>
        <v>-364.7</v>
      </c>
    </row>
    <row r="35" spans="1:15" ht="12.75">
      <c r="A35" s="321" t="s">
        <v>630</v>
      </c>
      <c r="B35" s="308"/>
      <c r="C35" s="322"/>
      <c r="D35" s="320" t="s">
        <v>613</v>
      </c>
      <c r="E35" s="460"/>
      <c r="F35" s="460"/>
      <c r="G35" s="460"/>
      <c r="H35" s="460"/>
      <c r="I35" s="460"/>
      <c r="J35" s="460"/>
      <c r="K35" s="460"/>
      <c r="L35" s="460"/>
      <c r="M35" s="460">
        <f>+E35</f>
        <v>0</v>
      </c>
      <c r="N35" s="460"/>
      <c r="O35" s="460">
        <f t="shared" si="0"/>
        <v>0</v>
      </c>
    </row>
    <row r="36" spans="1:15" ht="12.75">
      <c r="A36" s="321" t="s">
        <v>631</v>
      </c>
      <c r="B36" s="308"/>
      <c r="C36" s="322"/>
      <c r="D36" s="320" t="s">
        <v>290</v>
      </c>
      <c r="E36" s="460"/>
      <c r="F36" s="460"/>
      <c r="G36" s="460"/>
      <c r="H36" s="460"/>
      <c r="I36" s="460"/>
      <c r="J36" s="460"/>
      <c r="K36" s="460"/>
      <c r="L36" s="460"/>
      <c r="M36" s="460">
        <v>-10201.04</v>
      </c>
      <c r="N36" s="460"/>
      <c r="O36" s="460">
        <f t="shared" si="0"/>
        <v>-10201.04</v>
      </c>
    </row>
    <row r="37" spans="1:15" ht="12.75">
      <c r="A37" s="321" t="s">
        <v>632</v>
      </c>
      <c r="B37" s="308"/>
      <c r="C37" s="322"/>
      <c r="D37" s="320" t="s">
        <v>292</v>
      </c>
      <c r="E37" s="460"/>
      <c r="F37" s="460"/>
      <c r="G37" s="460"/>
      <c r="H37" s="460"/>
      <c r="I37" s="460"/>
      <c r="J37" s="460"/>
      <c r="K37" s="460"/>
      <c r="L37" s="460"/>
      <c r="M37" s="460">
        <f>+E37</f>
        <v>0</v>
      </c>
      <c r="N37" s="460"/>
      <c r="O37" s="460">
        <f t="shared" si="0"/>
        <v>0</v>
      </c>
    </row>
    <row r="38" spans="1:15" ht="12.75">
      <c r="A38" s="321" t="s">
        <v>633</v>
      </c>
      <c r="B38" s="308"/>
      <c r="C38" s="322"/>
      <c r="D38" s="320" t="s">
        <v>294</v>
      </c>
      <c r="E38" s="460"/>
      <c r="F38" s="460"/>
      <c r="G38" s="460"/>
      <c r="H38" s="460"/>
      <c r="I38" s="460"/>
      <c r="J38" s="460"/>
      <c r="K38" s="460"/>
      <c r="L38" s="460"/>
      <c r="M38" s="460">
        <f>+E38</f>
        <v>0</v>
      </c>
      <c r="N38" s="460"/>
      <c r="O38" s="460">
        <f t="shared" si="0"/>
        <v>0</v>
      </c>
    </row>
    <row r="39" spans="1:15" ht="12.75">
      <c r="A39" s="323" t="s">
        <v>634</v>
      </c>
      <c r="B39" s="308"/>
      <c r="C39" s="322"/>
      <c r="D39" s="320" t="s">
        <v>296</v>
      </c>
      <c r="E39" s="460"/>
      <c r="F39" s="460"/>
      <c r="G39" s="460"/>
      <c r="H39" s="460"/>
      <c r="I39" s="460"/>
      <c r="J39" s="460"/>
      <c r="K39" s="460"/>
      <c r="L39" s="460"/>
      <c r="M39" s="460">
        <v>-10743.67</v>
      </c>
      <c r="N39" s="460"/>
      <c r="O39" s="460">
        <f t="shared" si="0"/>
        <v>-10743.67</v>
      </c>
    </row>
    <row r="40" spans="1:15" ht="12.75">
      <c r="A40" s="303" t="s">
        <v>635</v>
      </c>
      <c r="B40" s="308"/>
      <c r="C40" s="322"/>
      <c r="D40" s="320" t="s">
        <v>636</v>
      </c>
      <c r="E40" s="460"/>
      <c r="F40" s="460"/>
      <c r="G40" s="460"/>
      <c r="H40" s="460"/>
      <c r="I40" s="460"/>
      <c r="J40" s="460"/>
      <c r="K40" s="460"/>
      <c r="L40" s="460"/>
      <c r="M40" s="460">
        <f>+E40</f>
        <v>0</v>
      </c>
      <c r="N40" s="460"/>
      <c r="O40" s="460">
        <f t="shared" si="0"/>
        <v>0</v>
      </c>
    </row>
    <row r="41" spans="1:15" ht="12.75">
      <c r="A41" s="303" t="s">
        <v>637</v>
      </c>
      <c r="B41" s="308"/>
      <c r="C41" s="322"/>
      <c r="D41" s="320" t="s">
        <v>300</v>
      </c>
      <c r="E41" s="460"/>
      <c r="F41" s="460"/>
      <c r="G41" s="460"/>
      <c r="H41" s="460"/>
      <c r="I41" s="460"/>
      <c r="J41" s="460"/>
      <c r="K41" s="460"/>
      <c r="L41" s="460"/>
      <c r="M41" s="460"/>
      <c r="N41" s="460"/>
      <c r="O41" s="460">
        <f t="shared" si="0"/>
        <v>0</v>
      </c>
    </row>
    <row r="42" spans="1:15" ht="12.75">
      <c r="A42" s="801" t="s">
        <v>353</v>
      </c>
      <c r="B42" s="801"/>
      <c r="C42" s="801"/>
      <c r="D42" s="801"/>
      <c r="E42" s="801"/>
      <c r="F42" s="801"/>
      <c r="G42" s="801"/>
      <c r="H42" s="801"/>
      <c r="I42" s="801"/>
      <c r="J42" s="801"/>
      <c r="K42" s="801"/>
      <c r="L42" s="801"/>
      <c r="M42" s="801"/>
      <c r="N42" s="801"/>
      <c r="O42" s="801"/>
    </row>
  </sheetData>
  <sheetProtection/>
  <mergeCells count="11">
    <mergeCell ref="A42:O42"/>
    <mergeCell ref="B11:D11"/>
    <mergeCell ref="C21:D21"/>
    <mergeCell ref="B27:D27"/>
    <mergeCell ref="B28:D28"/>
    <mergeCell ref="A5:O5"/>
    <mergeCell ref="A7:O7"/>
    <mergeCell ref="A9:A10"/>
    <mergeCell ref="B9:D10"/>
    <mergeCell ref="E9:N9"/>
    <mergeCell ref="O9:O10"/>
  </mergeCells>
  <printOptions/>
  <pageMargins left="0.3937007874015748" right="0.3937007874015748" top="0.7874015748031497" bottom="0.3937007874015748" header="0.31496062992125984" footer="0.31496062992125984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showZeros="0" zoomScalePageLayoutView="0" workbookViewId="0" topLeftCell="A10">
      <selection activeCell="D27" sqref="D27"/>
    </sheetView>
  </sheetViews>
  <sheetFormatPr defaultColWidth="9.140625" defaultRowHeight="12.75"/>
  <cols>
    <col min="1" max="1" width="3.28125" style="52" customWidth="1"/>
    <col min="2" max="2" width="26.140625" style="52" customWidth="1"/>
    <col min="3" max="3" width="12.57421875" style="52" customWidth="1"/>
    <col min="4" max="4" width="18.28125" style="52" customWidth="1"/>
    <col min="5" max="5" width="16.7109375" style="52" customWidth="1"/>
    <col min="6" max="6" width="12.57421875" style="52" customWidth="1"/>
    <col min="7" max="7" width="17.8515625" style="52" customWidth="1"/>
    <col min="8" max="8" width="17.7109375" style="52" customWidth="1"/>
    <col min="9" max="9" width="12.8515625" style="52" customWidth="1"/>
    <col min="10" max="10" width="14.140625" style="52" customWidth="1"/>
    <col min="11" max="16384" width="9.140625" style="52" customWidth="1"/>
  </cols>
  <sheetData>
    <row r="1" spans="1:10" ht="15" customHeight="1">
      <c r="A1" s="53"/>
      <c r="B1" s="51"/>
      <c r="C1" s="51"/>
      <c r="D1" s="51"/>
      <c r="E1" s="51"/>
      <c r="G1" s="327"/>
      <c r="H1" s="518"/>
      <c r="I1" s="518"/>
      <c r="J1" s="518"/>
    </row>
    <row r="2" spans="1:10" ht="12.75">
      <c r="A2" s="51"/>
      <c r="B2" s="51"/>
      <c r="C2" s="54"/>
      <c r="D2" s="55"/>
      <c r="E2" s="51"/>
      <c r="G2" s="328"/>
      <c r="H2" s="518"/>
      <c r="I2" s="518"/>
      <c r="J2" s="518"/>
    </row>
    <row r="3" spans="1:10" ht="12.75">
      <c r="A3" s="51"/>
      <c r="B3" s="51"/>
      <c r="C3" s="51"/>
      <c r="D3" s="51"/>
      <c r="E3" s="51"/>
      <c r="G3" s="78"/>
      <c r="H3" s="330"/>
      <c r="I3" s="78"/>
      <c r="J3" s="78"/>
    </row>
    <row r="4" spans="1:13" ht="15.75">
      <c r="A4" s="531" t="s">
        <v>643</v>
      </c>
      <c r="B4" s="531"/>
      <c r="C4" s="531"/>
      <c r="D4" s="531"/>
      <c r="E4" s="531"/>
      <c r="F4" s="531"/>
      <c r="G4" s="531"/>
      <c r="H4" s="531"/>
      <c r="I4" s="531"/>
      <c r="J4" s="531"/>
      <c r="K4" s="56"/>
      <c r="L4" s="56"/>
      <c r="M4" s="56"/>
    </row>
    <row r="5" spans="1:13" ht="15.75" customHeight="1">
      <c r="A5" s="532" t="str">
        <f>+2_VSAFAS_2p!A6:G6</f>
        <v>Kazlų Rūdos sporto centras</v>
      </c>
      <c r="B5" s="532"/>
      <c r="C5" s="532"/>
      <c r="D5" s="532"/>
      <c r="E5" s="532"/>
      <c r="F5" s="532"/>
      <c r="G5" s="532"/>
      <c r="H5" s="532"/>
      <c r="I5" s="532"/>
      <c r="J5" s="532"/>
      <c r="K5" s="57"/>
      <c r="L5" s="57"/>
      <c r="M5" s="57"/>
    </row>
    <row r="6" spans="1:13" s="355" customFormat="1" ht="11.25" customHeight="1">
      <c r="A6" s="533" t="s">
        <v>3</v>
      </c>
      <c r="B6" s="533"/>
      <c r="C6" s="533"/>
      <c r="D6" s="533"/>
      <c r="E6" s="533"/>
      <c r="F6" s="533"/>
      <c r="G6" s="533"/>
      <c r="H6" s="533"/>
      <c r="I6" s="533"/>
      <c r="J6" s="533"/>
      <c r="K6" s="354"/>
      <c r="L6" s="354"/>
      <c r="M6" s="354"/>
    </row>
    <row r="7" spans="1:13" ht="18.75" customHeight="1">
      <c r="A7" s="532" t="str">
        <f>+2_VSAFAS_2p!A8:G8</f>
        <v>Įst. k. 188749388, Kazlų Rūda S. Daukanto g. 18</v>
      </c>
      <c r="B7" s="532"/>
      <c r="C7" s="532"/>
      <c r="D7" s="532"/>
      <c r="E7" s="532"/>
      <c r="F7" s="532"/>
      <c r="G7" s="532"/>
      <c r="H7" s="532"/>
      <c r="I7" s="532"/>
      <c r="J7" s="532"/>
      <c r="K7" s="57"/>
      <c r="L7" s="57"/>
      <c r="M7" s="57"/>
    </row>
    <row r="8" spans="1:13" s="355" customFormat="1" ht="11.25">
      <c r="A8" s="515" t="s">
        <v>133</v>
      </c>
      <c r="B8" s="515"/>
      <c r="C8" s="515"/>
      <c r="D8" s="515"/>
      <c r="E8" s="515"/>
      <c r="F8" s="515"/>
      <c r="G8" s="515"/>
      <c r="H8" s="515"/>
      <c r="I8" s="515"/>
      <c r="J8" s="515"/>
      <c r="K8" s="356"/>
      <c r="L8" s="356"/>
      <c r="M8" s="356"/>
    </row>
    <row r="9" spans="1:13" ht="10.5" customHeight="1">
      <c r="A9" s="516"/>
      <c r="B9" s="516"/>
      <c r="C9" s="516"/>
      <c r="D9" s="516"/>
      <c r="E9" s="516"/>
      <c r="F9" s="516"/>
      <c r="G9" s="516"/>
      <c r="H9" s="516"/>
      <c r="I9" s="516"/>
      <c r="J9" s="516"/>
      <c r="K9" s="58"/>
      <c r="L9" s="58"/>
      <c r="M9" s="58"/>
    </row>
    <row r="10" spans="1:13" ht="14.25" customHeight="1">
      <c r="A10" s="528" t="s">
        <v>134</v>
      </c>
      <c r="B10" s="528"/>
      <c r="C10" s="528"/>
      <c r="D10" s="528"/>
      <c r="E10" s="528"/>
      <c r="F10" s="528"/>
      <c r="G10" s="528"/>
      <c r="H10" s="528"/>
      <c r="I10" s="528"/>
      <c r="J10" s="528"/>
      <c r="K10" s="59"/>
      <c r="L10" s="59"/>
      <c r="M10" s="59"/>
    </row>
    <row r="11" spans="1:13" ht="15.75">
      <c r="A11" s="529" t="str">
        <f>+2_VSAFAS_2p!A12:G12</f>
        <v>PAGAL 2016 M.GRUODŽIO 31 D. DUOMENIS</v>
      </c>
      <c r="B11" s="529"/>
      <c r="C11" s="529"/>
      <c r="D11" s="529"/>
      <c r="E11" s="529"/>
      <c r="F11" s="529"/>
      <c r="G11" s="529"/>
      <c r="H11" s="529"/>
      <c r="I11" s="529"/>
      <c r="J11" s="529"/>
      <c r="K11" s="57"/>
      <c r="L11" s="57"/>
      <c r="M11" s="57"/>
    </row>
    <row r="12" spans="1:13" ht="11.25" customHeight="1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57"/>
      <c r="L12" s="57"/>
      <c r="M12" s="57"/>
    </row>
    <row r="13" spans="1:13" ht="15.75">
      <c r="A13" s="519" t="s">
        <v>711</v>
      </c>
      <c r="B13" s="520"/>
      <c r="C13" s="520"/>
      <c r="D13" s="520"/>
      <c r="E13" s="520"/>
      <c r="F13" s="520"/>
      <c r="G13" s="520"/>
      <c r="H13" s="520"/>
      <c r="I13" s="520"/>
      <c r="J13" s="520"/>
      <c r="K13" s="57"/>
      <c r="L13" s="57"/>
      <c r="M13" s="57"/>
    </row>
    <row r="14" spans="1:13" s="359" customFormat="1" ht="13.5" customHeight="1">
      <c r="A14" s="357"/>
      <c r="B14" s="357"/>
      <c r="E14" s="517" t="s">
        <v>5</v>
      </c>
      <c r="F14" s="517"/>
      <c r="G14" s="357"/>
      <c r="H14" s="357"/>
      <c r="I14" s="357"/>
      <c r="J14" s="357"/>
      <c r="K14" s="358"/>
      <c r="L14" s="358"/>
      <c r="M14" s="358"/>
    </row>
    <row r="15" spans="1:10" ht="12.75">
      <c r="A15" s="61"/>
      <c r="B15" s="61"/>
      <c r="C15" s="61"/>
      <c r="D15" s="61"/>
      <c r="E15" s="62" t="s">
        <v>701</v>
      </c>
      <c r="F15" s="63"/>
      <c r="G15" s="63"/>
      <c r="H15" s="63"/>
      <c r="I15" s="63"/>
      <c r="J15" s="63"/>
    </row>
    <row r="16" spans="1:10" ht="13.5" customHeight="1">
      <c r="A16" s="521" t="s">
        <v>131</v>
      </c>
      <c r="B16" s="523" t="s">
        <v>6</v>
      </c>
      <c r="C16" s="523" t="s">
        <v>174</v>
      </c>
      <c r="D16" s="523" t="s">
        <v>135</v>
      </c>
      <c r="E16" s="523"/>
      <c r="F16" s="523"/>
      <c r="G16" s="523"/>
      <c r="H16" s="523"/>
      <c r="I16" s="524" t="s">
        <v>136</v>
      </c>
      <c r="J16" s="523" t="s">
        <v>640</v>
      </c>
    </row>
    <row r="17" spans="1:10" ht="92.25" customHeight="1">
      <c r="A17" s="522"/>
      <c r="B17" s="523"/>
      <c r="C17" s="523"/>
      <c r="D17" s="64" t="s">
        <v>118</v>
      </c>
      <c r="E17" s="64" t="s">
        <v>119</v>
      </c>
      <c r="F17" s="64" t="s">
        <v>120</v>
      </c>
      <c r="G17" s="64" t="s">
        <v>82</v>
      </c>
      <c r="H17" s="65" t="s">
        <v>137</v>
      </c>
      <c r="I17" s="525"/>
      <c r="J17" s="523"/>
    </row>
    <row r="18" spans="1:10" ht="12.75">
      <c r="A18" s="66">
        <v>1</v>
      </c>
      <c r="B18" s="67">
        <v>2</v>
      </c>
      <c r="C18" s="67">
        <v>3</v>
      </c>
      <c r="D18" s="68">
        <v>4</v>
      </c>
      <c r="E18" s="67">
        <v>5</v>
      </c>
      <c r="F18" s="66">
        <v>6</v>
      </c>
      <c r="G18" s="67">
        <v>7</v>
      </c>
      <c r="H18" s="66">
        <v>8</v>
      </c>
      <c r="I18" s="69">
        <v>9</v>
      </c>
      <c r="J18" s="70">
        <v>10</v>
      </c>
    </row>
    <row r="19" spans="1:10" ht="15.75">
      <c r="A19" s="64" t="s">
        <v>138</v>
      </c>
      <c r="B19" s="71" t="s">
        <v>685</v>
      </c>
      <c r="C19" s="368"/>
      <c r="D19" s="369"/>
      <c r="E19" s="370"/>
      <c r="F19" s="370"/>
      <c r="G19" s="369"/>
      <c r="H19" s="375">
        <v>1879.74</v>
      </c>
      <c r="I19" s="379">
        <f>SUM(D19:H19)</f>
        <v>1879.74</v>
      </c>
      <c r="J19" s="370"/>
    </row>
    <row r="20" spans="1:10" ht="38.25">
      <c r="A20" s="72" t="s">
        <v>139</v>
      </c>
      <c r="B20" s="73" t="s">
        <v>140</v>
      </c>
      <c r="C20" s="368"/>
      <c r="D20" s="371" t="s">
        <v>141</v>
      </c>
      <c r="E20" s="371"/>
      <c r="F20" s="371" t="s">
        <v>141</v>
      </c>
      <c r="G20" s="372"/>
      <c r="H20" s="376"/>
      <c r="I20" s="379">
        <f aca="true" t="shared" si="0" ref="I20:I35">SUM(D20:H20)</f>
        <v>0</v>
      </c>
      <c r="J20" s="371" t="s">
        <v>141</v>
      </c>
    </row>
    <row r="21" spans="1:10" ht="38.25">
      <c r="A21" s="72" t="s">
        <v>142</v>
      </c>
      <c r="B21" s="73" t="s">
        <v>143</v>
      </c>
      <c r="C21" s="368"/>
      <c r="D21" s="371" t="s">
        <v>141</v>
      </c>
      <c r="E21" s="371"/>
      <c r="F21" s="371" t="s">
        <v>141</v>
      </c>
      <c r="G21" s="372"/>
      <c r="H21" s="376"/>
      <c r="I21" s="379">
        <f t="shared" si="0"/>
        <v>0</v>
      </c>
      <c r="J21" s="371" t="s">
        <v>141</v>
      </c>
    </row>
    <row r="22" spans="1:10" ht="25.5">
      <c r="A22" s="72" t="s">
        <v>144</v>
      </c>
      <c r="B22" s="73" t="s">
        <v>145</v>
      </c>
      <c r="C22" s="373"/>
      <c r="D22" s="371" t="s">
        <v>141</v>
      </c>
      <c r="E22" s="371"/>
      <c r="F22" s="372"/>
      <c r="G22" s="371" t="s">
        <v>141</v>
      </c>
      <c r="H22" s="377"/>
      <c r="I22" s="379">
        <f t="shared" si="0"/>
        <v>0</v>
      </c>
      <c r="J22" s="371" t="s">
        <v>141</v>
      </c>
    </row>
    <row r="23" spans="1:10" ht="15.75">
      <c r="A23" s="72" t="s">
        <v>146</v>
      </c>
      <c r="B23" s="73" t="s">
        <v>147</v>
      </c>
      <c r="C23" s="373"/>
      <c r="D23" s="371" t="s">
        <v>141</v>
      </c>
      <c r="E23" s="371" t="s">
        <v>141</v>
      </c>
      <c r="F23" s="371"/>
      <c r="G23" s="371" t="s">
        <v>141</v>
      </c>
      <c r="H23" s="376">
        <v>0.01</v>
      </c>
      <c r="I23" s="379">
        <f t="shared" si="0"/>
        <v>0.01</v>
      </c>
      <c r="J23" s="371" t="s">
        <v>141</v>
      </c>
    </row>
    <row r="24" spans="1:10" ht="15.75">
      <c r="A24" s="72" t="s">
        <v>148</v>
      </c>
      <c r="B24" s="73" t="s">
        <v>149</v>
      </c>
      <c r="C24" s="373"/>
      <c r="D24" s="371" t="s">
        <v>141</v>
      </c>
      <c r="E24" s="371" t="s">
        <v>141</v>
      </c>
      <c r="F24" s="371"/>
      <c r="G24" s="371" t="s">
        <v>141</v>
      </c>
      <c r="H24" s="380"/>
      <c r="I24" s="379">
        <f t="shared" si="0"/>
        <v>0</v>
      </c>
      <c r="J24" s="371" t="s">
        <v>141</v>
      </c>
    </row>
    <row r="25" spans="1:10" ht="25.5">
      <c r="A25" s="72" t="s">
        <v>150</v>
      </c>
      <c r="B25" s="73" t="s">
        <v>151</v>
      </c>
      <c r="C25" s="373"/>
      <c r="D25" s="371"/>
      <c r="E25" s="371" t="s">
        <v>141</v>
      </c>
      <c r="F25" s="371" t="s">
        <v>141</v>
      </c>
      <c r="G25" s="372"/>
      <c r="H25" s="376"/>
      <c r="I25" s="379">
        <f t="shared" si="0"/>
        <v>0</v>
      </c>
      <c r="J25" s="374"/>
    </row>
    <row r="26" spans="1:10" ht="25.5">
      <c r="A26" s="72" t="s">
        <v>152</v>
      </c>
      <c r="B26" s="73" t="s">
        <v>153</v>
      </c>
      <c r="C26" s="368"/>
      <c r="D26" s="371" t="s">
        <v>141</v>
      </c>
      <c r="E26" s="371" t="s">
        <v>141</v>
      </c>
      <c r="F26" s="371" t="s">
        <v>141</v>
      </c>
      <c r="G26" s="371"/>
      <c r="H26" s="378">
        <v>1055.2</v>
      </c>
      <c r="I26" s="379">
        <f t="shared" si="0"/>
        <v>1055.2</v>
      </c>
      <c r="J26" s="374"/>
    </row>
    <row r="27" spans="1:10" ht="15.75">
      <c r="A27" s="64" t="s">
        <v>154</v>
      </c>
      <c r="B27" s="74" t="s">
        <v>709</v>
      </c>
      <c r="C27" s="368"/>
      <c r="D27" s="371"/>
      <c r="E27" s="374"/>
      <c r="F27" s="374"/>
      <c r="G27" s="371"/>
      <c r="H27" s="375">
        <f>SUM(H19:H26)</f>
        <v>2934.95</v>
      </c>
      <c r="I27" s="379">
        <f t="shared" si="0"/>
        <v>2934.95</v>
      </c>
      <c r="J27" s="369"/>
    </row>
    <row r="28" spans="1:10" ht="31.5" customHeight="1">
      <c r="A28" s="72" t="s">
        <v>155</v>
      </c>
      <c r="B28" s="73" t="s">
        <v>140</v>
      </c>
      <c r="C28" s="368"/>
      <c r="D28" s="371" t="s">
        <v>141</v>
      </c>
      <c r="E28" s="371"/>
      <c r="F28" s="371" t="s">
        <v>141</v>
      </c>
      <c r="G28" s="372"/>
      <c r="H28" s="376"/>
      <c r="I28" s="379">
        <f t="shared" si="0"/>
        <v>0</v>
      </c>
      <c r="J28" s="371" t="s">
        <v>141</v>
      </c>
    </row>
    <row r="29" spans="1:10" ht="38.25">
      <c r="A29" s="72" t="s">
        <v>156</v>
      </c>
      <c r="B29" s="73" t="s">
        <v>143</v>
      </c>
      <c r="C29" s="368"/>
      <c r="D29" s="371" t="s">
        <v>141</v>
      </c>
      <c r="E29" s="371"/>
      <c r="F29" s="371" t="s">
        <v>141</v>
      </c>
      <c r="G29" s="372"/>
      <c r="H29" s="376"/>
      <c r="I29" s="379">
        <f t="shared" si="0"/>
        <v>0</v>
      </c>
      <c r="J29" s="371" t="s">
        <v>141</v>
      </c>
    </row>
    <row r="30" spans="1:10" ht="25.5">
      <c r="A30" s="72" t="s">
        <v>157</v>
      </c>
      <c r="B30" s="73" t="s">
        <v>158</v>
      </c>
      <c r="C30" s="368"/>
      <c r="D30" s="371" t="s">
        <v>141</v>
      </c>
      <c r="E30" s="371"/>
      <c r="F30" s="372"/>
      <c r="G30" s="371" t="s">
        <v>141</v>
      </c>
      <c r="H30" s="377"/>
      <c r="I30" s="379">
        <f t="shared" si="0"/>
        <v>0</v>
      </c>
      <c r="J30" s="371" t="s">
        <v>141</v>
      </c>
    </row>
    <row r="31" spans="1:10" ht="15.75">
      <c r="A31" s="72" t="s">
        <v>159</v>
      </c>
      <c r="B31" s="73" t="s">
        <v>147</v>
      </c>
      <c r="C31" s="368"/>
      <c r="D31" s="371" t="s">
        <v>141</v>
      </c>
      <c r="E31" s="371" t="s">
        <v>141</v>
      </c>
      <c r="F31" s="371"/>
      <c r="G31" s="371" t="s">
        <v>141</v>
      </c>
      <c r="H31" s="376"/>
      <c r="I31" s="379">
        <f t="shared" si="0"/>
        <v>0</v>
      </c>
      <c r="J31" s="371" t="s">
        <v>141</v>
      </c>
    </row>
    <row r="32" spans="1:10" ht="15.75">
      <c r="A32" s="72" t="s">
        <v>160</v>
      </c>
      <c r="B32" s="73" t="s">
        <v>149</v>
      </c>
      <c r="C32" s="368"/>
      <c r="D32" s="371" t="s">
        <v>141</v>
      </c>
      <c r="E32" s="371" t="s">
        <v>141</v>
      </c>
      <c r="F32" s="371"/>
      <c r="G32" s="371" t="s">
        <v>141</v>
      </c>
      <c r="H32" s="376"/>
      <c r="I32" s="379">
        <f t="shared" si="0"/>
        <v>0</v>
      </c>
      <c r="J32" s="371" t="s">
        <v>141</v>
      </c>
    </row>
    <row r="33" spans="1:10" ht="25.5">
      <c r="A33" s="72" t="s">
        <v>161</v>
      </c>
      <c r="B33" s="73" t="s">
        <v>151</v>
      </c>
      <c r="C33" s="368"/>
      <c r="D33" s="371"/>
      <c r="E33" s="371" t="s">
        <v>141</v>
      </c>
      <c r="F33" s="371" t="s">
        <v>141</v>
      </c>
      <c r="G33" s="372"/>
      <c r="H33" s="380"/>
      <c r="I33" s="379">
        <f t="shared" si="0"/>
        <v>0</v>
      </c>
      <c r="J33" s="374"/>
    </row>
    <row r="34" spans="1:10" ht="25.5">
      <c r="A34" s="72" t="s">
        <v>162</v>
      </c>
      <c r="B34" s="75" t="s">
        <v>153</v>
      </c>
      <c r="C34" s="368"/>
      <c r="D34" s="371" t="s">
        <v>141</v>
      </c>
      <c r="E34" s="371" t="s">
        <v>141</v>
      </c>
      <c r="F34" s="371" t="s">
        <v>141</v>
      </c>
      <c r="G34" s="371"/>
      <c r="H34" s="378">
        <v>1406.1</v>
      </c>
      <c r="I34" s="379">
        <f t="shared" si="0"/>
        <v>1406.1</v>
      </c>
      <c r="J34" s="374"/>
    </row>
    <row r="35" spans="1:10" ht="30.75" customHeight="1">
      <c r="A35" s="64" t="s">
        <v>163</v>
      </c>
      <c r="B35" s="76" t="s">
        <v>741</v>
      </c>
      <c r="C35" s="368" t="s">
        <v>698</v>
      </c>
      <c r="D35" s="370"/>
      <c r="E35" s="369"/>
      <c r="F35" s="369"/>
      <c r="G35" s="370"/>
      <c r="H35" s="375">
        <v>4341.05</v>
      </c>
      <c r="I35" s="379">
        <f t="shared" si="0"/>
        <v>4341.05</v>
      </c>
      <c r="J35" s="369"/>
    </row>
    <row r="36" spans="1:10" ht="12.75" customHeight="1">
      <c r="A36" s="526" t="s">
        <v>164</v>
      </c>
      <c r="B36" s="514"/>
      <c r="C36" s="51"/>
      <c r="D36" s="51"/>
      <c r="E36" s="51"/>
      <c r="F36" s="51"/>
      <c r="G36" s="51"/>
      <c r="H36" s="51"/>
      <c r="I36" s="51"/>
      <c r="J36" s="51"/>
    </row>
    <row r="37" spans="1:10" ht="18" customHeight="1">
      <c r="A37" s="463" t="s">
        <v>707</v>
      </c>
      <c r="B37" s="463"/>
      <c r="C37" s="463"/>
      <c r="D37" s="330"/>
      <c r="E37" s="506" t="s">
        <v>165</v>
      </c>
      <c r="F37" s="506"/>
      <c r="G37" s="331"/>
      <c r="H37" s="507" t="s">
        <v>708</v>
      </c>
      <c r="I37" s="507"/>
      <c r="J37" s="507"/>
    </row>
    <row r="38" spans="1:10" ht="30.75" customHeight="1">
      <c r="A38" s="534" t="s">
        <v>166</v>
      </c>
      <c r="B38" s="534"/>
      <c r="C38" s="534"/>
      <c r="D38" s="78"/>
      <c r="E38" s="527" t="s">
        <v>167</v>
      </c>
      <c r="F38" s="527"/>
      <c r="G38" s="331"/>
      <c r="H38" s="527" t="s">
        <v>86</v>
      </c>
      <c r="I38" s="527"/>
      <c r="J38" s="527"/>
    </row>
    <row r="39" spans="1:10" ht="14.25" customHeight="1">
      <c r="A39" s="77"/>
      <c r="B39" s="77"/>
      <c r="C39" s="77"/>
      <c r="D39" s="78"/>
      <c r="E39" s="79"/>
      <c r="F39" s="79"/>
      <c r="G39" s="331"/>
      <c r="H39" s="79"/>
      <c r="I39" s="79"/>
      <c r="J39" s="79"/>
    </row>
    <row r="40" spans="1:10" ht="16.5" customHeight="1">
      <c r="A40" s="508" t="s">
        <v>703</v>
      </c>
      <c r="B40" s="508"/>
      <c r="C40" s="508"/>
      <c r="D40" s="332"/>
      <c r="E40" s="509" t="s">
        <v>165</v>
      </c>
      <c r="F40" s="509"/>
      <c r="G40" s="333"/>
      <c r="H40" s="508" t="s">
        <v>683</v>
      </c>
      <c r="I40" s="508"/>
      <c r="J40" s="508"/>
    </row>
    <row r="41" spans="1:10" ht="26.25" customHeight="1">
      <c r="A41" s="504" t="s">
        <v>168</v>
      </c>
      <c r="B41" s="504"/>
      <c r="C41" s="504"/>
      <c r="D41" s="80"/>
      <c r="E41" s="505" t="s">
        <v>167</v>
      </c>
      <c r="F41" s="505"/>
      <c r="G41" s="333"/>
      <c r="H41" s="505" t="s">
        <v>86</v>
      </c>
      <c r="I41" s="505"/>
      <c r="J41" s="505"/>
    </row>
    <row r="42" spans="1:10" ht="12.75">
      <c r="A42" s="334"/>
      <c r="B42" s="334"/>
      <c r="C42" s="334"/>
      <c r="D42" s="331"/>
      <c r="E42" s="331"/>
      <c r="F42" s="331"/>
      <c r="G42" s="331"/>
      <c r="H42" s="331"/>
      <c r="I42" s="331"/>
      <c r="J42" s="331"/>
    </row>
    <row r="43" spans="3:10" ht="12.75">
      <c r="C43" s="51"/>
      <c r="D43" s="51"/>
      <c r="E43" s="51"/>
      <c r="F43" s="51"/>
      <c r="G43" s="51"/>
      <c r="H43" s="51"/>
      <c r="I43" s="51"/>
      <c r="J43" s="51"/>
    </row>
  </sheetData>
  <sheetProtection/>
  <mergeCells count="29">
    <mergeCell ref="H1:J2"/>
    <mergeCell ref="A41:C41"/>
    <mergeCell ref="E41:F41"/>
    <mergeCell ref="H41:J41"/>
    <mergeCell ref="E37:F37"/>
    <mergeCell ref="H37:J37"/>
    <mergeCell ref="A40:C40"/>
    <mergeCell ref="E40:F40"/>
    <mergeCell ref="H40:J40"/>
    <mergeCell ref="B16:B17"/>
    <mergeCell ref="C16:C17"/>
    <mergeCell ref="A36:B36"/>
    <mergeCell ref="A8:J8"/>
    <mergeCell ref="A9:J9"/>
    <mergeCell ref="E14:F14"/>
    <mergeCell ref="A38:C38"/>
    <mergeCell ref="E38:F38"/>
    <mergeCell ref="H38:J38"/>
    <mergeCell ref="A10:J10"/>
    <mergeCell ref="A11:J11"/>
    <mergeCell ref="A13:J13"/>
    <mergeCell ref="A16:A17"/>
    <mergeCell ref="D16:H16"/>
    <mergeCell ref="I16:I17"/>
    <mergeCell ref="J16:J17"/>
    <mergeCell ref="A4:J4"/>
    <mergeCell ref="A5:J5"/>
    <mergeCell ref="A6:J6"/>
    <mergeCell ref="A7:J7"/>
  </mergeCells>
  <printOptions/>
  <pageMargins left="0.3937007874015748" right="0.3937007874015748" top="0.7874015748031497" bottom="0.3937007874015748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5"/>
  <sheetViews>
    <sheetView workbookViewId="0" topLeftCell="A28">
      <selection activeCell="H32" sqref="H32"/>
    </sheetView>
  </sheetViews>
  <sheetFormatPr defaultColWidth="9.140625" defaultRowHeight="12.75"/>
  <cols>
    <col min="1" max="1" width="8.00390625" style="81" customWidth="1"/>
    <col min="2" max="2" width="1.57421875" style="81" hidden="1" customWidth="1"/>
    <col min="3" max="3" width="30.140625" style="81" customWidth="1"/>
    <col min="4" max="4" width="18.28125" style="81" customWidth="1"/>
    <col min="5" max="5" width="0" style="81" hidden="1" customWidth="1"/>
    <col min="6" max="6" width="0.13671875" style="81" customWidth="1"/>
    <col min="7" max="7" width="8.28125" style="81" customWidth="1"/>
    <col min="8" max="8" width="13.140625" style="383" customWidth="1"/>
    <col min="9" max="9" width="10.421875" style="383" customWidth="1"/>
    <col min="10" max="16384" width="9.140625" style="81" customWidth="1"/>
  </cols>
  <sheetData>
    <row r="1" spans="7:8" ht="8.25" customHeight="1">
      <c r="G1" s="82"/>
      <c r="H1" s="382"/>
    </row>
    <row r="2" spans="4:9" ht="15" customHeight="1">
      <c r="D2" s="83"/>
      <c r="F2" s="342"/>
      <c r="G2" s="591"/>
      <c r="H2" s="591"/>
      <c r="I2" s="591"/>
    </row>
    <row r="3" spans="6:9" ht="9.75" customHeight="1">
      <c r="F3" s="342"/>
      <c r="G3" s="591"/>
      <c r="H3" s="591"/>
      <c r="I3" s="591"/>
    </row>
    <row r="4" spans="6:9" ht="11.25" customHeight="1">
      <c r="F4" s="342"/>
      <c r="G4" s="329"/>
      <c r="H4" s="384"/>
      <c r="I4" s="384"/>
    </row>
    <row r="5" spans="1:9" s="381" customFormat="1" ht="11.25">
      <c r="A5" s="499" t="s">
        <v>169</v>
      </c>
      <c r="B5" s="513"/>
      <c r="C5" s="513"/>
      <c r="D5" s="513"/>
      <c r="E5" s="513"/>
      <c r="F5" s="513"/>
      <c r="G5" s="513"/>
      <c r="H5" s="513"/>
      <c r="I5" s="513"/>
    </row>
    <row r="6" spans="1:9" ht="9" customHeight="1">
      <c r="A6" s="500" t="s">
        <v>170</v>
      </c>
      <c r="B6" s="513"/>
      <c r="C6" s="513"/>
      <c r="D6" s="513"/>
      <c r="E6" s="513"/>
      <c r="F6" s="513"/>
      <c r="G6" s="513"/>
      <c r="H6" s="513"/>
      <c r="I6" s="513"/>
    </row>
    <row r="7" spans="1:9" ht="15.75">
      <c r="A7" s="501" t="str">
        <f>+2_VSAFAS_2p!A6:G6</f>
        <v>Kazlų Rūdos sporto centras</v>
      </c>
      <c r="B7" s="502"/>
      <c r="C7" s="502"/>
      <c r="D7" s="502"/>
      <c r="E7" s="502"/>
      <c r="F7" s="502"/>
      <c r="G7" s="502"/>
      <c r="H7" s="502"/>
      <c r="I7" s="502"/>
    </row>
    <row r="8" spans="1:9" ht="12.75">
      <c r="A8" s="512" t="s">
        <v>3</v>
      </c>
      <c r="B8" s="513"/>
      <c r="C8" s="513"/>
      <c r="D8" s="513"/>
      <c r="E8" s="513"/>
      <c r="F8" s="513"/>
      <c r="G8" s="513"/>
      <c r="H8" s="513"/>
      <c r="I8" s="513"/>
    </row>
    <row r="9" spans="1:9" ht="15.75">
      <c r="A9" s="501" t="str">
        <f>+2_VSAFAS_2p!A8:G8</f>
        <v>Įst. k. 188749388, Kazlų Rūda S. Daukanto g. 18</v>
      </c>
      <c r="B9" s="502"/>
      <c r="C9" s="502"/>
      <c r="D9" s="502"/>
      <c r="E9" s="502"/>
      <c r="F9" s="502"/>
      <c r="G9" s="502"/>
      <c r="H9" s="502"/>
      <c r="I9" s="502"/>
    </row>
    <row r="10" spans="1:9" s="329" customFormat="1" ht="11.25">
      <c r="A10" s="512" t="s">
        <v>171</v>
      </c>
      <c r="B10" s="513"/>
      <c r="C10" s="513"/>
      <c r="D10" s="513"/>
      <c r="E10" s="513"/>
      <c r="F10" s="513"/>
      <c r="G10" s="513"/>
      <c r="H10" s="513"/>
      <c r="I10" s="513"/>
    </row>
    <row r="11" spans="1:9" s="329" customFormat="1" ht="11.25">
      <c r="A11" s="512" t="s">
        <v>172</v>
      </c>
      <c r="B11" s="513"/>
      <c r="C11" s="513"/>
      <c r="D11" s="513"/>
      <c r="E11" s="513"/>
      <c r="F11" s="513"/>
      <c r="G11" s="513"/>
      <c r="H11" s="513"/>
      <c r="I11" s="513"/>
    </row>
    <row r="12" spans="1:9" ht="6" customHeight="1">
      <c r="A12" s="565"/>
      <c r="B12" s="566"/>
      <c r="C12" s="566"/>
      <c r="D12" s="566"/>
      <c r="E12" s="566"/>
      <c r="F12" s="566"/>
      <c r="G12" s="566"/>
      <c r="H12" s="566"/>
      <c r="I12" s="566"/>
    </row>
    <row r="13" spans="1:9" ht="15.75">
      <c r="A13" s="567" t="s">
        <v>173</v>
      </c>
      <c r="B13" s="568"/>
      <c r="C13" s="568"/>
      <c r="D13" s="568"/>
      <c r="E13" s="568"/>
      <c r="F13" s="568"/>
      <c r="G13" s="568"/>
      <c r="H13" s="568"/>
      <c r="I13" s="568"/>
    </row>
    <row r="14" spans="1:9" ht="15.75">
      <c r="A14" s="567" t="str">
        <f>+2_VSAFAS_2p!A12:G12</f>
        <v>PAGAL 2016 M.GRUODŽIO 31 D. DUOMENIS</v>
      </c>
      <c r="B14" s="568"/>
      <c r="C14" s="568"/>
      <c r="D14" s="568"/>
      <c r="E14" s="568"/>
      <c r="F14" s="568"/>
      <c r="G14" s="568"/>
      <c r="H14" s="568"/>
      <c r="I14" s="568"/>
    </row>
    <row r="15" spans="1:9" ht="0" customHeight="1" hidden="1">
      <c r="A15" s="343"/>
      <c r="B15" s="341"/>
      <c r="C15" s="341"/>
      <c r="D15" s="341"/>
      <c r="E15" s="341"/>
      <c r="F15" s="341"/>
      <c r="G15" s="341"/>
      <c r="H15" s="385"/>
      <c r="I15" s="385"/>
    </row>
    <row r="16" spans="1:9" ht="15.75">
      <c r="A16" s="510" t="s">
        <v>713</v>
      </c>
      <c r="B16" s="511"/>
      <c r="C16" s="511"/>
      <c r="D16" s="511"/>
      <c r="E16" s="511"/>
      <c r="F16" s="511"/>
      <c r="G16" s="511"/>
      <c r="H16" s="511"/>
      <c r="I16" s="511"/>
    </row>
    <row r="17" spans="1:9" ht="9" customHeight="1">
      <c r="A17" s="512" t="s">
        <v>5</v>
      </c>
      <c r="B17" s="513"/>
      <c r="C17" s="513"/>
      <c r="D17" s="513"/>
      <c r="E17" s="513"/>
      <c r="F17" s="513"/>
      <c r="G17" s="513"/>
      <c r="H17" s="513"/>
      <c r="I17" s="513"/>
    </row>
    <row r="18" spans="1:9" s="84" customFormat="1" ht="9.75" customHeight="1">
      <c r="A18" s="570" t="s">
        <v>702</v>
      </c>
      <c r="B18" s="513"/>
      <c r="C18" s="513"/>
      <c r="D18" s="513"/>
      <c r="E18" s="513"/>
      <c r="F18" s="513"/>
      <c r="G18" s="513"/>
      <c r="H18" s="513"/>
      <c r="I18" s="513"/>
    </row>
    <row r="19" spans="1:9" s="85" customFormat="1" ht="39" customHeight="1">
      <c r="A19" s="571" t="s">
        <v>131</v>
      </c>
      <c r="B19" s="571"/>
      <c r="C19" s="571" t="s">
        <v>6</v>
      </c>
      <c r="D19" s="572"/>
      <c r="E19" s="572"/>
      <c r="F19" s="572"/>
      <c r="G19" s="325" t="s">
        <v>174</v>
      </c>
      <c r="H19" s="386" t="s">
        <v>175</v>
      </c>
      <c r="I19" s="386" t="s">
        <v>176</v>
      </c>
    </row>
    <row r="20" spans="1:9" ht="12.75">
      <c r="A20" s="326" t="s">
        <v>10</v>
      </c>
      <c r="B20" s="336" t="s">
        <v>177</v>
      </c>
      <c r="C20" s="573" t="s">
        <v>177</v>
      </c>
      <c r="D20" s="574"/>
      <c r="E20" s="574"/>
      <c r="F20" s="574"/>
      <c r="G20" s="335"/>
      <c r="H20" s="387">
        <f>+H21+H26+H27</f>
        <v>225879.34</v>
      </c>
      <c r="I20" s="387">
        <f>+I21+I26+I27</f>
        <v>216938.40999999997</v>
      </c>
    </row>
    <row r="21" spans="1:9" ht="11.25" customHeight="1">
      <c r="A21" s="324" t="s">
        <v>12</v>
      </c>
      <c r="B21" s="350" t="s">
        <v>178</v>
      </c>
      <c r="C21" s="575" t="s">
        <v>178</v>
      </c>
      <c r="D21" s="575"/>
      <c r="E21" s="575"/>
      <c r="F21" s="575"/>
      <c r="G21" s="337"/>
      <c r="H21" s="387">
        <f>+H22+H23+H24+H25</f>
        <v>203579.34</v>
      </c>
      <c r="I21" s="387">
        <f>+I22+I23+I24+I25</f>
        <v>192945.8</v>
      </c>
    </row>
    <row r="22" spans="1:9" ht="10.5" customHeight="1">
      <c r="A22" s="324" t="s">
        <v>179</v>
      </c>
      <c r="B22" s="350" t="s">
        <v>45</v>
      </c>
      <c r="C22" s="575" t="s">
        <v>45</v>
      </c>
      <c r="D22" s="575"/>
      <c r="E22" s="575"/>
      <c r="F22" s="575"/>
      <c r="G22" s="337"/>
      <c r="H22" s="388">
        <v>13095.79</v>
      </c>
      <c r="I22" s="388">
        <v>12691.99</v>
      </c>
    </row>
    <row r="23" spans="1:9" ht="12" customHeight="1">
      <c r="A23" s="324" t="s">
        <v>180</v>
      </c>
      <c r="B23" s="338" t="s">
        <v>181</v>
      </c>
      <c r="C23" s="569" t="s">
        <v>181</v>
      </c>
      <c r="D23" s="569"/>
      <c r="E23" s="569"/>
      <c r="F23" s="569"/>
      <c r="G23" s="337"/>
      <c r="H23" s="388">
        <v>188668.83</v>
      </c>
      <c r="I23" s="388">
        <v>176526.82</v>
      </c>
    </row>
    <row r="24" spans="1:9" ht="12" customHeight="1">
      <c r="A24" s="324" t="s">
        <v>182</v>
      </c>
      <c r="B24" s="350" t="s">
        <v>183</v>
      </c>
      <c r="C24" s="569" t="s">
        <v>183</v>
      </c>
      <c r="D24" s="569"/>
      <c r="E24" s="569"/>
      <c r="F24" s="569"/>
      <c r="G24" s="337"/>
      <c r="H24" s="388">
        <v>840</v>
      </c>
      <c r="I24" s="388"/>
    </row>
    <row r="25" spans="1:9" ht="12" customHeight="1">
      <c r="A25" s="324" t="s">
        <v>184</v>
      </c>
      <c r="B25" s="338" t="s">
        <v>185</v>
      </c>
      <c r="C25" s="569" t="s">
        <v>185</v>
      </c>
      <c r="D25" s="569"/>
      <c r="E25" s="569"/>
      <c r="F25" s="569"/>
      <c r="G25" s="337"/>
      <c r="H25" s="388">
        <v>974.72</v>
      </c>
      <c r="I25" s="388">
        <v>3726.99</v>
      </c>
    </row>
    <row r="26" spans="1:9" ht="12" customHeight="1">
      <c r="A26" s="324" t="s">
        <v>14</v>
      </c>
      <c r="B26" s="350" t="s">
        <v>186</v>
      </c>
      <c r="C26" s="569" t="s">
        <v>186</v>
      </c>
      <c r="D26" s="569"/>
      <c r="E26" s="569"/>
      <c r="F26" s="569"/>
      <c r="G26" s="337"/>
      <c r="H26" s="389"/>
      <c r="I26" s="389"/>
    </row>
    <row r="27" spans="1:9" ht="12" customHeight="1">
      <c r="A27" s="324" t="s">
        <v>16</v>
      </c>
      <c r="B27" s="350" t="s">
        <v>187</v>
      </c>
      <c r="C27" s="569" t="s">
        <v>187</v>
      </c>
      <c r="D27" s="569"/>
      <c r="E27" s="569"/>
      <c r="F27" s="569"/>
      <c r="G27" s="337" t="s">
        <v>639</v>
      </c>
      <c r="H27" s="389">
        <f>+H28+H29</f>
        <v>22300</v>
      </c>
      <c r="I27" s="389">
        <f>+I28+I29</f>
        <v>23992.61</v>
      </c>
    </row>
    <row r="28" spans="1:9" ht="12" customHeight="1">
      <c r="A28" s="324" t="s">
        <v>188</v>
      </c>
      <c r="B28" s="338" t="s">
        <v>189</v>
      </c>
      <c r="C28" s="569" t="s">
        <v>189</v>
      </c>
      <c r="D28" s="569"/>
      <c r="E28" s="569"/>
      <c r="F28" s="569"/>
      <c r="H28" s="389">
        <v>22300</v>
      </c>
      <c r="I28" s="389">
        <v>23992.61</v>
      </c>
    </row>
    <row r="29" spans="1:9" ht="9.75" customHeight="1">
      <c r="A29" s="324" t="s">
        <v>190</v>
      </c>
      <c r="B29" s="338" t="s">
        <v>191</v>
      </c>
      <c r="C29" s="569" t="s">
        <v>191</v>
      </c>
      <c r="D29" s="569"/>
      <c r="E29" s="569"/>
      <c r="F29" s="569"/>
      <c r="G29" s="337"/>
      <c r="H29" s="389"/>
      <c r="I29" s="389"/>
    </row>
    <row r="30" spans="1:9" ht="11.25" customHeight="1">
      <c r="A30" s="326" t="s">
        <v>19</v>
      </c>
      <c r="B30" s="336" t="s">
        <v>192</v>
      </c>
      <c r="C30" s="573" t="s">
        <v>192</v>
      </c>
      <c r="D30" s="573"/>
      <c r="E30" s="573"/>
      <c r="F30" s="573"/>
      <c r="G30" s="337" t="s">
        <v>699</v>
      </c>
      <c r="H30" s="387">
        <f>+H31+H32+H33+H34+H35+H36+H37+H38+H39+H40+H41+H42+H43+H44</f>
        <v>-224473.23999999996</v>
      </c>
      <c r="I30" s="387">
        <f>+I31+I32+I33+I34+I35+I36+I37+I38+I39+I40+I41+I42+I43+I44</f>
        <v>-215883.21000000002</v>
      </c>
    </row>
    <row r="31" spans="1:9" ht="12" customHeight="1">
      <c r="A31" s="324" t="s">
        <v>12</v>
      </c>
      <c r="B31" s="350" t="s">
        <v>193</v>
      </c>
      <c r="C31" s="569" t="s">
        <v>194</v>
      </c>
      <c r="D31" s="576"/>
      <c r="E31" s="576"/>
      <c r="F31" s="576"/>
      <c r="G31" s="337" t="s">
        <v>700</v>
      </c>
      <c r="H31" s="389">
        <v>-166064.71</v>
      </c>
      <c r="I31" s="389">
        <v>-155713.35</v>
      </c>
    </row>
    <row r="32" spans="1:9" ht="12" customHeight="1">
      <c r="A32" s="324" t="s">
        <v>14</v>
      </c>
      <c r="B32" s="350" t="s">
        <v>195</v>
      </c>
      <c r="C32" s="569" t="s">
        <v>196</v>
      </c>
      <c r="D32" s="576"/>
      <c r="E32" s="576"/>
      <c r="F32" s="576"/>
      <c r="G32" s="337"/>
      <c r="H32" s="389">
        <v>-2063.94</v>
      </c>
      <c r="I32" s="389">
        <v>-2348.16</v>
      </c>
    </row>
    <row r="33" spans="1:9" ht="12" customHeight="1">
      <c r="A33" s="324" t="s">
        <v>16</v>
      </c>
      <c r="B33" s="350" t="s">
        <v>197</v>
      </c>
      <c r="C33" s="569" t="s">
        <v>198</v>
      </c>
      <c r="D33" s="576"/>
      <c r="E33" s="576"/>
      <c r="F33" s="576"/>
      <c r="G33" s="337"/>
      <c r="H33" s="389">
        <v>-22639.55</v>
      </c>
      <c r="I33" s="389">
        <v>-22151.44</v>
      </c>
    </row>
    <row r="34" spans="1:9" ht="12" customHeight="1">
      <c r="A34" s="324" t="s">
        <v>18</v>
      </c>
      <c r="B34" s="350" t="s">
        <v>199</v>
      </c>
      <c r="C34" s="575" t="s">
        <v>200</v>
      </c>
      <c r="D34" s="576"/>
      <c r="E34" s="576"/>
      <c r="F34" s="576"/>
      <c r="G34" s="337"/>
      <c r="H34" s="389">
        <v>-357.96</v>
      </c>
      <c r="I34" s="389">
        <v>-450</v>
      </c>
    </row>
    <row r="35" spans="1:9" ht="12" customHeight="1">
      <c r="A35" s="324" t="s">
        <v>40</v>
      </c>
      <c r="B35" s="350" t="s">
        <v>201</v>
      </c>
      <c r="C35" s="575" t="s">
        <v>202</v>
      </c>
      <c r="D35" s="576"/>
      <c r="E35" s="576"/>
      <c r="F35" s="576"/>
      <c r="G35" s="337"/>
      <c r="H35" s="389">
        <v>-9452.46</v>
      </c>
      <c r="I35" s="389">
        <v>-2474.96</v>
      </c>
    </row>
    <row r="36" spans="1:9" ht="12" customHeight="1">
      <c r="A36" s="324" t="s">
        <v>203</v>
      </c>
      <c r="B36" s="350" t="s">
        <v>204</v>
      </c>
      <c r="C36" s="575" t="s">
        <v>205</v>
      </c>
      <c r="D36" s="576"/>
      <c r="E36" s="576"/>
      <c r="F36" s="576"/>
      <c r="G36" s="337"/>
      <c r="H36" s="389">
        <v>-364.7</v>
      </c>
      <c r="I36" s="389">
        <v>-131</v>
      </c>
    </row>
    <row r="37" spans="1:9" ht="12" customHeight="1">
      <c r="A37" s="324" t="s">
        <v>206</v>
      </c>
      <c r="B37" s="350" t="s">
        <v>207</v>
      </c>
      <c r="C37" s="575" t="s">
        <v>208</v>
      </c>
      <c r="D37" s="576"/>
      <c r="E37" s="576"/>
      <c r="F37" s="576"/>
      <c r="G37" s="337"/>
      <c r="H37" s="389"/>
      <c r="I37" s="389"/>
    </row>
    <row r="38" spans="1:9" ht="12" customHeight="1">
      <c r="A38" s="324" t="s">
        <v>209</v>
      </c>
      <c r="B38" s="350" t="s">
        <v>210</v>
      </c>
      <c r="C38" s="569" t="s">
        <v>210</v>
      </c>
      <c r="D38" s="576"/>
      <c r="E38" s="576"/>
      <c r="F38" s="576"/>
      <c r="G38" s="337"/>
      <c r="H38" s="389"/>
      <c r="I38" s="389"/>
    </row>
    <row r="39" spans="1:9" ht="12" customHeight="1">
      <c r="A39" s="324" t="s">
        <v>211</v>
      </c>
      <c r="B39" s="350" t="s">
        <v>212</v>
      </c>
      <c r="C39" s="575" t="s">
        <v>212</v>
      </c>
      <c r="D39" s="576"/>
      <c r="E39" s="576"/>
      <c r="F39" s="576"/>
      <c r="G39" s="337"/>
      <c r="H39" s="389">
        <v>-15518.24</v>
      </c>
      <c r="I39" s="389">
        <v>-18192.44</v>
      </c>
    </row>
    <row r="40" spans="1:9" ht="12" customHeight="1">
      <c r="A40" s="324" t="s">
        <v>213</v>
      </c>
      <c r="B40" s="350" t="s">
        <v>214</v>
      </c>
      <c r="C40" s="569" t="s">
        <v>215</v>
      </c>
      <c r="D40" s="577"/>
      <c r="E40" s="577"/>
      <c r="F40" s="577"/>
      <c r="G40" s="337"/>
      <c r="H40" s="389"/>
      <c r="I40" s="389"/>
    </row>
    <row r="41" spans="1:9" ht="12" customHeight="1">
      <c r="A41" s="324" t="s">
        <v>216</v>
      </c>
      <c r="B41" s="350" t="s">
        <v>217</v>
      </c>
      <c r="C41" s="569" t="s">
        <v>218</v>
      </c>
      <c r="D41" s="576"/>
      <c r="E41" s="576"/>
      <c r="F41" s="576"/>
      <c r="G41" s="337"/>
      <c r="H41" s="389"/>
      <c r="I41" s="389"/>
    </row>
    <row r="42" spans="1:9" ht="12.75" customHeight="1">
      <c r="A42" s="324" t="s">
        <v>219</v>
      </c>
      <c r="B42" s="350" t="s">
        <v>220</v>
      </c>
      <c r="C42" s="569" t="s">
        <v>221</v>
      </c>
      <c r="D42" s="576"/>
      <c r="E42" s="576"/>
      <c r="F42" s="576"/>
      <c r="G42" s="337"/>
      <c r="H42" s="389"/>
      <c r="I42" s="389"/>
    </row>
    <row r="43" spans="1:9" ht="12.75" customHeight="1">
      <c r="A43" s="324" t="s">
        <v>222</v>
      </c>
      <c r="B43" s="350" t="s">
        <v>223</v>
      </c>
      <c r="C43" s="569" t="s">
        <v>224</v>
      </c>
      <c r="D43" s="576"/>
      <c r="E43" s="576"/>
      <c r="F43" s="576"/>
      <c r="G43" s="337"/>
      <c r="H43" s="389">
        <v>-8011.68</v>
      </c>
      <c r="I43" s="389">
        <v>-14421.86</v>
      </c>
    </row>
    <row r="44" spans="1:9" ht="10.5" customHeight="1">
      <c r="A44" s="324" t="s">
        <v>225</v>
      </c>
      <c r="B44" s="350" t="s">
        <v>226</v>
      </c>
      <c r="C44" s="584" t="s">
        <v>227</v>
      </c>
      <c r="D44" s="585"/>
      <c r="E44" s="585"/>
      <c r="F44" s="586"/>
      <c r="G44" s="337"/>
      <c r="H44" s="390"/>
      <c r="I44" s="390"/>
    </row>
    <row r="45" spans="1:9" ht="12" customHeight="1">
      <c r="A45" s="336" t="s">
        <v>20</v>
      </c>
      <c r="B45" s="351" t="s">
        <v>228</v>
      </c>
      <c r="C45" s="581" t="s">
        <v>228</v>
      </c>
      <c r="D45" s="582"/>
      <c r="E45" s="582"/>
      <c r="F45" s="583"/>
      <c r="G45" s="337"/>
      <c r="H45" s="389">
        <v>1406.1</v>
      </c>
      <c r="I45" s="389">
        <v>1055.2</v>
      </c>
    </row>
    <row r="46" spans="1:9" ht="11.25" customHeight="1">
      <c r="A46" s="336" t="s">
        <v>43</v>
      </c>
      <c r="B46" s="336" t="s">
        <v>229</v>
      </c>
      <c r="C46" s="587" t="s">
        <v>229</v>
      </c>
      <c r="D46" s="582"/>
      <c r="E46" s="582"/>
      <c r="F46" s="583"/>
      <c r="G46" s="339"/>
      <c r="H46" s="390"/>
      <c r="I46" s="390"/>
    </row>
    <row r="47" spans="1:9" ht="11.25" customHeight="1">
      <c r="A47" s="338" t="s">
        <v>230</v>
      </c>
      <c r="B47" s="350" t="s">
        <v>231</v>
      </c>
      <c r="C47" s="584" t="s">
        <v>232</v>
      </c>
      <c r="D47" s="585"/>
      <c r="E47" s="585"/>
      <c r="F47" s="586"/>
      <c r="G47" s="340"/>
      <c r="H47" s="390"/>
      <c r="I47" s="390"/>
    </row>
    <row r="48" spans="1:9" ht="12.75" customHeight="1">
      <c r="A48" s="338" t="s">
        <v>14</v>
      </c>
      <c r="B48" s="350" t="s">
        <v>233</v>
      </c>
      <c r="C48" s="584" t="s">
        <v>233</v>
      </c>
      <c r="D48" s="585"/>
      <c r="E48" s="585"/>
      <c r="F48" s="586"/>
      <c r="G48" s="340"/>
      <c r="H48" s="390"/>
      <c r="I48" s="390"/>
    </row>
    <row r="49" spans="1:9" ht="12" customHeight="1">
      <c r="A49" s="338" t="s">
        <v>234</v>
      </c>
      <c r="B49" s="350" t="s">
        <v>235</v>
      </c>
      <c r="C49" s="584" t="s">
        <v>236</v>
      </c>
      <c r="D49" s="585"/>
      <c r="E49" s="585"/>
      <c r="F49" s="586"/>
      <c r="G49" s="340"/>
      <c r="H49" s="390"/>
      <c r="I49" s="390"/>
    </row>
    <row r="50" spans="1:9" ht="12.75">
      <c r="A50" s="336" t="s">
        <v>50</v>
      </c>
      <c r="B50" s="351" t="s">
        <v>237</v>
      </c>
      <c r="C50" s="581" t="s">
        <v>237</v>
      </c>
      <c r="D50" s="582"/>
      <c r="E50" s="582"/>
      <c r="F50" s="583"/>
      <c r="G50" s="337"/>
      <c r="H50" s="389"/>
      <c r="I50" s="389"/>
    </row>
    <row r="51" spans="1:9" ht="25.5" customHeight="1">
      <c r="A51" s="336" t="s">
        <v>79</v>
      </c>
      <c r="B51" s="351" t="s">
        <v>238</v>
      </c>
      <c r="C51" s="578" t="s">
        <v>238</v>
      </c>
      <c r="D51" s="579"/>
      <c r="E51" s="579"/>
      <c r="F51" s="580"/>
      <c r="G51" s="335"/>
      <c r="H51" s="389"/>
      <c r="I51" s="389"/>
    </row>
    <row r="52" spans="1:9" ht="9.75" customHeight="1">
      <c r="A52" s="336" t="s">
        <v>123</v>
      </c>
      <c r="B52" s="351" t="s">
        <v>239</v>
      </c>
      <c r="C52" s="581" t="s">
        <v>239</v>
      </c>
      <c r="D52" s="582"/>
      <c r="E52" s="582"/>
      <c r="F52" s="583"/>
      <c r="G52" s="335"/>
      <c r="H52" s="389"/>
      <c r="I52" s="389"/>
    </row>
    <row r="53" spans="1:9" ht="24.75" customHeight="1">
      <c r="A53" s="336" t="s">
        <v>240</v>
      </c>
      <c r="B53" s="336" t="s">
        <v>241</v>
      </c>
      <c r="C53" s="589" t="s">
        <v>241</v>
      </c>
      <c r="D53" s="579"/>
      <c r="E53" s="579"/>
      <c r="F53" s="580"/>
      <c r="G53" s="337" t="s">
        <v>698</v>
      </c>
      <c r="H53" s="389">
        <f>+H45+H50+H46+H51</f>
        <v>1406.1</v>
      </c>
      <c r="I53" s="389">
        <f>+I45+I50+I46+I51</f>
        <v>1055.2</v>
      </c>
    </row>
    <row r="54" spans="1:9" ht="12.75">
      <c r="A54" s="336" t="s">
        <v>12</v>
      </c>
      <c r="B54" s="336" t="s">
        <v>242</v>
      </c>
      <c r="C54" s="587" t="s">
        <v>242</v>
      </c>
      <c r="D54" s="582"/>
      <c r="E54" s="582"/>
      <c r="F54" s="583"/>
      <c r="G54" s="335"/>
      <c r="H54" s="389"/>
      <c r="I54" s="389"/>
    </row>
    <row r="55" spans="1:9" ht="11.25" customHeight="1">
      <c r="A55" s="336" t="s">
        <v>243</v>
      </c>
      <c r="B55" s="351" t="s">
        <v>244</v>
      </c>
      <c r="C55" s="581" t="s">
        <v>244</v>
      </c>
      <c r="D55" s="582"/>
      <c r="E55" s="582"/>
      <c r="F55" s="583"/>
      <c r="G55" s="335"/>
      <c r="H55" s="389">
        <f>+H53+H54</f>
        <v>1406.1</v>
      </c>
      <c r="I55" s="389">
        <f>+I53+I54</f>
        <v>1055.2</v>
      </c>
    </row>
    <row r="56" spans="1:9" ht="10.5" customHeight="1">
      <c r="A56" s="338" t="s">
        <v>12</v>
      </c>
      <c r="B56" s="350" t="s">
        <v>245</v>
      </c>
      <c r="C56" s="584" t="s">
        <v>245</v>
      </c>
      <c r="D56" s="585"/>
      <c r="E56" s="585"/>
      <c r="F56" s="586"/>
      <c r="G56" s="337"/>
      <c r="H56" s="389"/>
      <c r="I56" s="389"/>
    </row>
    <row r="57" spans="1:9" ht="13.5" customHeight="1">
      <c r="A57" s="338" t="s">
        <v>14</v>
      </c>
      <c r="B57" s="350" t="s">
        <v>246</v>
      </c>
      <c r="C57" s="584" t="s">
        <v>246</v>
      </c>
      <c r="D57" s="585"/>
      <c r="E57" s="585"/>
      <c r="F57" s="586"/>
      <c r="G57" s="337"/>
      <c r="H57" s="389"/>
      <c r="I57" s="389"/>
    </row>
    <row r="58" spans="1:9" s="4" customFormat="1" ht="13.5" customHeight="1">
      <c r="A58" s="344"/>
      <c r="B58" s="344"/>
      <c r="C58" s="344"/>
      <c r="D58" s="344"/>
      <c r="E58" s="344"/>
      <c r="F58" s="588"/>
      <c r="G58" s="588"/>
      <c r="H58" s="391"/>
      <c r="I58" s="391"/>
    </row>
    <row r="59" spans="1:9" s="4" customFormat="1" ht="13.5" customHeight="1">
      <c r="A59" s="590" t="s">
        <v>707</v>
      </c>
      <c r="B59" s="590"/>
      <c r="C59" s="590"/>
      <c r="D59" s="590"/>
      <c r="E59" s="344"/>
      <c r="F59" s="345"/>
      <c r="G59" s="345"/>
      <c r="H59" s="594" t="s">
        <v>708</v>
      </c>
      <c r="I59" s="594"/>
    </row>
    <row r="60" spans="1:9" s="4" customFormat="1" ht="12.75" customHeight="1">
      <c r="A60" s="592" t="s">
        <v>679</v>
      </c>
      <c r="B60" s="592"/>
      <c r="C60" s="592"/>
      <c r="D60" s="592"/>
      <c r="E60" s="592"/>
      <c r="F60" s="345"/>
      <c r="G60" s="347" t="s">
        <v>167</v>
      </c>
      <c r="H60" s="593" t="s">
        <v>86</v>
      </c>
      <c r="I60" s="593"/>
    </row>
    <row r="61" spans="1:9" s="4" customFormat="1" ht="12.75">
      <c r="A61" s="595"/>
      <c r="B61" s="596"/>
      <c r="C61" s="596"/>
      <c r="D61" s="596"/>
      <c r="E61" s="346"/>
      <c r="F61" s="348"/>
      <c r="G61" s="348"/>
      <c r="H61" s="391"/>
      <c r="I61" s="391"/>
    </row>
    <row r="62" spans="1:9" s="4" customFormat="1" ht="13.5" customHeight="1">
      <c r="A62" s="595" t="s">
        <v>704</v>
      </c>
      <c r="B62" s="595"/>
      <c r="C62" s="595"/>
      <c r="D62" s="595"/>
      <c r="E62" s="595"/>
      <c r="F62" s="345"/>
      <c r="G62" s="345"/>
      <c r="H62" s="597" t="s">
        <v>683</v>
      </c>
      <c r="I62" s="597"/>
    </row>
    <row r="63" spans="1:9" s="4" customFormat="1" ht="12.75" customHeight="1">
      <c r="A63" s="592" t="s">
        <v>130</v>
      </c>
      <c r="B63" s="592"/>
      <c r="C63" s="592"/>
      <c r="D63" s="592"/>
      <c r="E63" s="592"/>
      <c r="F63" s="345"/>
      <c r="G63" s="347" t="s">
        <v>167</v>
      </c>
      <c r="H63" s="593" t="s">
        <v>86</v>
      </c>
      <c r="I63" s="593"/>
    </row>
    <row r="64" spans="1:9" ht="12.75">
      <c r="A64" s="349"/>
      <c r="B64" s="349"/>
      <c r="C64" s="349"/>
      <c r="D64" s="349"/>
      <c r="E64" s="349"/>
      <c r="F64" s="349"/>
      <c r="G64" s="349"/>
      <c r="H64" s="392"/>
      <c r="I64" s="392"/>
    </row>
    <row r="65" spans="1:9" ht="12.75">
      <c r="A65" s="349"/>
      <c r="B65" s="349"/>
      <c r="C65" s="349"/>
      <c r="D65" s="349"/>
      <c r="E65" s="349"/>
      <c r="F65" s="349"/>
      <c r="G65" s="349"/>
      <c r="H65" s="392"/>
      <c r="I65" s="392"/>
    </row>
  </sheetData>
  <sheetProtection/>
  <mergeCells count="64">
    <mergeCell ref="A59:D59"/>
    <mergeCell ref="G2:I3"/>
    <mergeCell ref="A63:E63"/>
    <mergeCell ref="H63:I63"/>
    <mergeCell ref="H59:I59"/>
    <mergeCell ref="A61:D61"/>
    <mergeCell ref="A62:E62"/>
    <mergeCell ref="H62:I62"/>
    <mergeCell ref="A60:E60"/>
    <mergeCell ref="H60:I60"/>
    <mergeCell ref="C57:F57"/>
    <mergeCell ref="F58:G58"/>
    <mergeCell ref="C47:F47"/>
    <mergeCell ref="C48:F48"/>
    <mergeCell ref="C49:F49"/>
    <mergeCell ref="C50:F50"/>
    <mergeCell ref="C53:F53"/>
    <mergeCell ref="C54:F54"/>
    <mergeCell ref="C55:F55"/>
    <mergeCell ref="C56:F56"/>
    <mergeCell ref="C37:F37"/>
    <mergeCell ref="C38:F38"/>
    <mergeCell ref="C51:F51"/>
    <mergeCell ref="C52:F52"/>
    <mergeCell ref="C41:F41"/>
    <mergeCell ref="C42:F42"/>
    <mergeCell ref="C43:F43"/>
    <mergeCell ref="C44:F44"/>
    <mergeCell ref="C45:F45"/>
    <mergeCell ref="C46:F46"/>
    <mergeCell ref="C39:F39"/>
    <mergeCell ref="C40:F40"/>
    <mergeCell ref="C29:F29"/>
    <mergeCell ref="C30:F30"/>
    <mergeCell ref="C31:F31"/>
    <mergeCell ref="C32:F32"/>
    <mergeCell ref="C33:F33"/>
    <mergeCell ref="C34:F34"/>
    <mergeCell ref="C35:F35"/>
    <mergeCell ref="C36:F36"/>
    <mergeCell ref="C23:F23"/>
    <mergeCell ref="C24:F24"/>
    <mergeCell ref="C25:F25"/>
    <mergeCell ref="C26:F26"/>
    <mergeCell ref="A13:I13"/>
    <mergeCell ref="A14:I14"/>
    <mergeCell ref="C27:F27"/>
    <mergeCell ref="C28:F28"/>
    <mergeCell ref="A18:I18"/>
    <mergeCell ref="A19:B19"/>
    <mergeCell ref="C19:F19"/>
    <mergeCell ref="C20:F20"/>
    <mergeCell ref="C21:F21"/>
    <mergeCell ref="C22:F22"/>
    <mergeCell ref="A16:I16"/>
    <mergeCell ref="A17:I17"/>
    <mergeCell ref="A5:I5"/>
    <mergeCell ref="A6:I6"/>
    <mergeCell ref="A7:I7"/>
    <mergeCell ref="A8:I8"/>
    <mergeCell ref="A9:I9"/>
    <mergeCell ref="A10:I10"/>
    <mergeCell ref="A11:I11"/>
    <mergeCell ref="A12:I12"/>
  </mergeCells>
  <printOptions/>
  <pageMargins left="1.1023622047244095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2"/>
  <sheetViews>
    <sheetView showZeros="0" zoomScalePageLayoutView="0" workbookViewId="0" topLeftCell="A8">
      <selection activeCell="H80" sqref="H80"/>
    </sheetView>
  </sheetViews>
  <sheetFormatPr defaultColWidth="9.140625" defaultRowHeight="12.75"/>
  <cols>
    <col min="1" max="1" width="5.8515625" style="88" customWidth="1"/>
    <col min="2" max="3" width="1.28515625" style="90" customWidth="1"/>
    <col min="4" max="4" width="2.7109375" style="90" customWidth="1"/>
    <col min="5" max="5" width="27.140625" style="90" customWidth="1"/>
    <col min="6" max="6" width="8.28125" style="87" customWidth="1"/>
    <col min="7" max="7" width="10.57421875" style="88" customWidth="1"/>
    <col min="8" max="8" width="13.28125" style="88" customWidth="1"/>
    <col min="9" max="9" width="10.7109375" style="88" customWidth="1"/>
    <col min="10" max="10" width="10.8515625" style="88" customWidth="1"/>
    <col min="11" max="11" width="11.8515625" style="88" customWidth="1"/>
    <col min="12" max="12" width="10.7109375" style="88" customWidth="1"/>
    <col min="13" max="16384" width="9.140625" style="88" customWidth="1"/>
  </cols>
  <sheetData>
    <row r="1" spans="1:11" ht="12.75">
      <c r="A1" s="86"/>
      <c r="B1" s="87"/>
      <c r="C1" s="87"/>
      <c r="D1" s="87"/>
      <c r="E1" s="87"/>
      <c r="G1" s="86"/>
      <c r="I1" s="89"/>
      <c r="J1" s="86"/>
      <c r="K1" s="86"/>
    </row>
    <row r="2" spans="7:12" ht="16.5" customHeight="1">
      <c r="G2" s="91"/>
      <c r="I2" s="652"/>
      <c r="J2" s="652"/>
      <c r="K2" s="652"/>
      <c r="L2" s="652"/>
    </row>
    <row r="3" spans="7:12" ht="12" customHeight="1">
      <c r="G3" s="91"/>
      <c r="I3" s="652"/>
      <c r="J3" s="652"/>
      <c r="K3" s="652"/>
      <c r="L3" s="652"/>
    </row>
    <row r="5" spans="1:12" ht="12.75" customHeight="1">
      <c r="A5" s="653" t="s">
        <v>247</v>
      </c>
      <c r="B5" s="653"/>
      <c r="C5" s="653"/>
      <c r="D5" s="653"/>
      <c r="E5" s="653"/>
      <c r="F5" s="653"/>
      <c r="G5" s="653"/>
      <c r="H5" s="653"/>
      <c r="I5" s="653"/>
      <c r="J5" s="653"/>
      <c r="K5" s="653"/>
      <c r="L5" s="653"/>
    </row>
    <row r="6" spans="1:12" ht="15.75">
      <c r="A6" s="601" t="str">
        <f>+2_VSAFAS_2p!A6:G6</f>
        <v>Kazlų Rūdos sporto centras</v>
      </c>
      <c r="B6" s="601"/>
      <c r="C6" s="601"/>
      <c r="D6" s="601"/>
      <c r="E6" s="601"/>
      <c r="F6" s="601"/>
      <c r="G6" s="601"/>
      <c r="H6" s="601"/>
      <c r="I6" s="601"/>
      <c r="J6" s="601"/>
      <c r="K6" s="601"/>
      <c r="L6" s="601"/>
    </row>
    <row r="7" spans="1:12" ht="12.75">
      <c r="A7" s="602" t="s">
        <v>3</v>
      </c>
      <c r="B7" s="602"/>
      <c r="C7" s="602"/>
      <c r="D7" s="602"/>
      <c r="E7" s="602"/>
      <c r="F7" s="602"/>
      <c r="G7" s="602"/>
      <c r="H7" s="602"/>
      <c r="I7" s="602"/>
      <c r="J7" s="602"/>
      <c r="K7" s="602"/>
      <c r="L7" s="602"/>
    </row>
    <row r="8" spans="1:12" ht="15.75">
      <c r="A8" s="601" t="str">
        <f>+2_VSAFAS_2p!A8:G8</f>
        <v>Įst. k. 188749388, Kazlų Rūda S. Daukanto g. 18</v>
      </c>
      <c r="B8" s="601"/>
      <c r="C8" s="601"/>
      <c r="D8" s="601"/>
      <c r="E8" s="601"/>
      <c r="F8" s="601"/>
      <c r="G8" s="601"/>
      <c r="H8" s="601"/>
      <c r="I8" s="601"/>
      <c r="J8" s="601"/>
      <c r="K8" s="601"/>
      <c r="L8" s="601"/>
    </row>
    <row r="9" spans="1:12" ht="12.75">
      <c r="A9" s="598" t="s">
        <v>642</v>
      </c>
      <c r="B9" s="598"/>
      <c r="C9" s="598"/>
      <c r="D9" s="598"/>
      <c r="E9" s="598"/>
      <c r="F9" s="598"/>
      <c r="G9" s="598"/>
      <c r="H9" s="598"/>
      <c r="I9" s="598"/>
      <c r="J9" s="598"/>
      <c r="K9" s="598"/>
      <c r="L9" s="598"/>
    </row>
    <row r="10" spans="1:6" ht="12.75">
      <c r="A10" s="599"/>
      <c r="B10" s="600"/>
      <c r="C10" s="600"/>
      <c r="D10" s="600"/>
      <c r="E10" s="600"/>
      <c r="F10" s="600"/>
    </row>
    <row r="11" spans="1:12" ht="15.75" customHeight="1">
      <c r="A11" s="617" t="s">
        <v>248</v>
      </c>
      <c r="B11" s="617"/>
      <c r="C11" s="617"/>
      <c r="D11" s="617"/>
      <c r="E11" s="617"/>
      <c r="F11" s="617"/>
      <c r="G11" s="617"/>
      <c r="H11" s="617"/>
      <c r="I11" s="617"/>
      <c r="J11" s="617"/>
      <c r="K11" s="617"/>
      <c r="L11" s="617"/>
    </row>
    <row r="12" spans="1:12" ht="12.75" customHeight="1">
      <c r="A12" s="617" t="s">
        <v>714</v>
      </c>
      <c r="B12" s="617"/>
      <c r="C12" s="617"/>
      <c r="D12" s="617"/>
      <c r="E12" s="617"/>
      <c r="F12" s="617"/>
      <c r="G12" s="617"/>
      <c r="H12" s="617"/>
      <c r="I12" s="617"/>
      <c r="J12" s="617"/>
      <c r="K12" s="617"/>
      <c r="L12" s="617"/>
    </row>
    <row r="13" spans="1:12" ht="12.75">
      <c r="A13" s="618" t="s">
        <v>715</v>
      </c>
      <c r="B13" s="618"/>
      <c r="C13" s="618"/>
      <c r="D13" s="618"/>
      <c r="E13" s="618"/>
      <c r="F13" s="618"/>
      <c r="G13" s="618"/>
      <c r="H13" s="618"/>
      <c r="I13" s="618"/>
      <c r="J13" s="618"/>
      <c r="K13" s="618"/>
      <c r="L13" s="618"/>
    </row>
    <row r="14" spans="1:12" ht="12.75" customHeight="1">
      <c r="A14" s="619" t="s">
        <v>5</v>
      </c>
      <c r="B14" s="619"/>
      <c r="C14" s="619"/>
      <c r="D14" s="619"/>
      <c r="E14" s="619"/>
      <c r="F14" s="619"/>
      <c r="G14" s="619"/>
      <c r="H14" s="619"/>
      <c r="I14" s="619"/>
      <c r="J14" s="619"/>
      <c r="K14" s="619"/>
      <c r="L14" s="619"/>
    </row>
    <row r="15" spans="1:12" ht="12.75" customHeight="1">
      <c r="A15" s="92"/>
      <c r="B15" s="93"/>
      <c r="C15" s="93"/>
      <c r="D15" s="93"/>
      <c r="E15" s="93"/>
      <c r="F15" s="603" t="s">
        <v>705</v>
      </c>
      <c r="G15" s="603"/>
      <c r="H15" s="603"/>
      <c r="I15" s="603"/>
      <c r="J15" s="603"/>
      <c r="K15" s="603"/>
      <c r="L15" s="603"/>
    </row>
    <row r="16" spans="1:12" ht="24.75" customHeight="1">
      <c r="A16" s="604" t="s">
        <v>131</v>
      </c>
      <c r="B16" s="606" t="s">
        <v>6</v>
      </c>
      <c r="C16" s="607"/>
      <c r="D16" s="607"/>
      <c r="E16" s="608"/>
      <c r="F16" s="612" t="s">
        <v>7</v>
      </c>
      <c r="G16" s="614" t="s">
        <v>175</v>
      </c>
      <c r="H16" s="615"/>
      <c r="I16" s="616"/>
      <c r="J16" s="614" t="s">
        <v>176</v>
      </c>
      <c r="K16" s="615"/>
      <c r="L16" s="616"/>
    </row>
    <row r="17" spans="1:12" ht="38.25">
      <c r="A17" s="605"/>
      <c r="B17" s="609"/>
      <c r="C17" s="610"/>
      <c r="D17" s="610"/>
      <c r="E17" s="611"/>
      <c r="F17" s="613"/>
      <c r="G17" s="95" t="s">
        <v>249</v>
      </c>
      <c r="H17" s="95" t="s">
        <v>250</v>
      </c>
      <c r="I17" s="96" t="s">
        <v>136</v>
      </c>
      <c r="J17" s="95" t="s">
        <v>249</v>
      </c>
      <c r="K17" s="95" t="s">
        <v>251</v>
      </c>
      <c r="L17" s="96" t="s">
        <v>136</v>
      </c>
    </row>
    <row r="18" spans="1:12" ht="12.75" customHeight="1">
      <c r="A18" s="97">
        <v>1</v>
      </c>
      <c r="B18" s="627">
        <v>2</v>
      </c>
      <c r="C18" s="628"/>
      <c r="D18" s="628"/>
      <c r="E18" s="629"/>
      <c r="F18" s="98" t="s">
        <v>252</v>
      </c>
      <c r="G18" s="95">
        <v>4</v>
      </c>
      <c r="H18" s="95">
        <v>5</v>
      </c>
      <c r="I18" s="95">
        <v>6</v>
      </c>
      <c r="J18" s="99">
        <v>7</v>
      </c>
      <c r="K18" s="99">
        <v>8</v>
      </c>
      <c r="L18" s="99">
        <v>9</v>
      </c>
    </row>
    <row r="19" spans="1:12" s="90" customFormat="1" ht="24.75" customHeight="1">
      <c r="A19" s="95" t="s">
        <v>10</v>
      </c>
      <c r="B19" s="630" t="s">
        <v>253</v>
      </c>
      <c r="C19" s="631"/>
      <c r="D19" s="632"/>
      <c r="E19" s="633"/>
      <c r="F19" s="101"/>
      <c r="G19" s="393">
        <f>+G20+G39+G32</f>
        <v>2056.899999999994</v>
      </c>
      <c r="H19" s="393">
        <v>0</v>
      </c>
      <c r="I19" s="393">
        <f>SUM(G19:H19)</f>
        <v>2056.899999999994</v>
      </c>
      <c r="J19" s="393">
        <f>+J20+J39+J32</f>
        <v>1270.779999999966</v>
      </c>
      <c r="K19" s="393">
        <v>0</v>
      </c>
      <c r="L19" s="393">
        <f>SUM(J19:K19)</f>
        <v>1270.779999999966</v>
      </c>
    </row>
    <row r="20" spans="1:12" s="90" customFormat="1" ht="12.75" customHeight="1">
      <c r="A20" s="102" t="s">
        <v>12</v>
      </c>
      <c r="B20" s="103" t="s">
        <v>254</v>
      </c>
      <c r="C20" s="104"/>
      <c r="D20" s="105"/>
      <c r="E20" s="106"/>
      <c r="F20" s="101"/>
      <c r="G20" s="393">
        <f>+G21+G26+G27+G28+G29+G30+G31</f>
        <v>248304.32</v>
      </c>
      <c r="H20" s="393">
        <v>0</v>
      </c>
      <c r="I20" s="393">
        <f aca="true" t="shared" si="0" ref="I20:I74">SUM(G20:H20)</f>
        <v>248304.32</v>
      </c>
      <c r="J20" s="393">
        <f>+J21+J26+J27+J28+J29+J30+J31</f>
        <v>234053.94999999998</v>
      </c>
      <c r="K20" s="393">
        <v>0</v>
      </c>
      <c r="L20" s="393">
        <f aca="true" t="shared" si="1" ref="L20:L74">SUM(J20:K20)</f>
        <v>234053.94999999998</v>
      </c>
    </row>
    <row r="21" spans="1:12" s="90" customFormat="1" ht="25.5" customHeight="1">
      <c r="A21" s="102" t="s">
        <v>179</v>
      </c>
      <c r="B21" s="634" t="s">
        <v>255</v>
      </c>
      <c r="C21" s="635"/>
      <c r="D21" s="635"/>
      <c r="E21" s="636"/>
      <c r="F21" s="107"/>
      <c r="G21" s="393">
        <f>+G22+G23+G24+G25</f>
        <v>200217.9</v>
      </c>
      <c r="H21" s="393">
        <v>0</v>
      </c>
      <c r="I21" s="393">
        <f t="shared" si="0"/>
        <v>200217.9</v>
      </c>
      <c r="J21" s="393">
        <f>+J22+J23+J24+J25</f>
        <v>188250.78999999998</v>
      </c>
      <c r="K21" s="393">
        <v>0</v>
      </c>
      <c r="L21" s="393">
        <f t="shared" si="1"/>
        <v>188250.78999999998</v>
      </c>
    </row>
    <row r="22" spans="1:12" s="90" customFormat="1" ht="12.75" customHeight="1">
      <c r="A22" s="108" t="s">
        <v>256</v>
      </c>
      <c r="B22" s="109"/>
      <c r="C22" s="110"/>
      <c r="D22" s="111" t="s">
        <v>257</v>
      </c>
      <c r="E22" s="112"/>
      <c r="F22" s="113"/>
      <c r="G22" s="394">
        <v>13800</v>
      </c>
      <c r="H22" s="394"/>
      <c r="I22" s="393">
        <v>13800</v>
      </c>
      <c r="J22" s="394">
        <v>12640</v>
      </c>
      <c r="K22" s="394"/>
      <c r="L22" s="393">
        <v>12640</v>
      </c>
    </row>
    <row r="23" spans="1:12" s="90" customFormat="1" ht="12.75" customHeight="1">
      <c r="A23" s="108" t="s">
        <v>258</v>
      </c>
      <c r="B23" s="109"/>
      <c r="C23" s="110"/>
      <c r="D23" s="111" t="s">
        <v>46</v>
      </c>
      <c r="E23" s="114"/>
      <c r="F23" s="115"/>
      <c r="G23" s="394">
        <v>184191.09</v>
      </c>
      <c r="H23" s="394"/>
      <c r="I23" s="393">
        <v>184191.09</v>
      </c>
      <c r="J23" s="394">
        <v>171939.46</v>
      </c>
      <c r="K23" s="394"/>
      <c r="L23" s="393">
        <v>171939.46</v>
      </c>
    </row>
    <row r="24" spans="1:12" s="90" customFormat="1" ht="27" customHeight="1">
      <c r="A24" s="108" t="s">
        <v>259</v>
      </c>
      <c r="B24" s="109"/>
      <c r="C24" s="110"/>
      <c r="D24" s="624" t="s">
        <v>260</v>
      </c>
      <c r="E24" s="623"/>
      <c r="F24" s="115"/>
      <c r="G24" s="394"/>
      <c r="H24" s="394"/>
      <c r="I24" s="393"/>
      <c r="J24" s="394"/>
      <c r="K24" s="394"/>
      <c r="L24" s="393"/>
    </row>
    <row r="25" spans="1:12" s="90" customFormat="1" ht="12.75" customHeight="1">
      <c r="A25" s="108" t="s">
        <v>261</v>
      </c>
      <c r="B25" s="109"/>
      <c r="C25" s="111" t="s">
        <v>49</v>
      </c>
      <c r="D25" s="116"/>
      <c r="E25" s="117"/>
      <c r="F25" s="118"/>
      <c r="G25" s="394">
        <v>2226.81</v>
      </c>
      <c r="H25" s="394"/>
      <c r="I25" s="393">
        <v>2226.81</v>
      </c>
      <c r="J25" s="394">
        <v>3671.33</v>
      </c>
      <c r="K25" s="394"/>
      <c r="L25" s="393">
        <v>3671.33</v>
      </c>
    </row>
    <row r="26" spans="1:12" s="90" customFormat="1" ht="12.75" customHeight="1">
      <c r="A26" s="119" t="s">
        <v>180</v>
      </c>
      <c r="B26" s="120"/>
      <c r="C26" s="110" t="s">
        <v>262</v>
      </c>
      <c r="D26" s="121"/>
      <c r="E26" s="117"/>
      <c r="F26" s="122"/>
      <c r="G26" s="393"/>
      <c r="H26" s="393"/>
      <c r="I26" s="393"/>
      <c r="J26" s="393"/>
      <c r="K26" s="393"/>
      <c r="L26" s="393"/>
    </row>
    <row r="27" spans="1:12" s="90" customFormat="1" ht="12.75" customHeight="1">
      <c r="A27" s="123" t="s">
        <v>263</v>
      </c>
      <c r="B27" s="109"/>
      <c r="C27" s="124" t="s">
        <v>264</v>
      </c>
      <c r="D27" s="125"/>
      <c r="E27" s="126"/>
      <c r="F27" s="122"/>
      <c r="G27" s="393"/>
      <c r="H27" s="393"/>
      <c r="I27" s="393"/>
      <c r="J27" s="393"/>
      <c r="K27" s="393"/>
      <c r="L27" s="393"/>
    </row>
    <row r="28" spans="1:12" s="90" customFormat="1" ht="12.75" customHeight="1">
      <c r="A28" s="119" t="s">
        <v>184</v>
      </c>
      <c r="B28" s="120"/>
      <c r="C28" s="127" t="s">
        <v>265</v>
      </c>
      <c r="D28" s="127"/>
      <c r="E28" s="128"/>
      <c r="F28" s="122"/>
      <c r="G28" s="393">
        <v>25786.42</v>
      </c>
      <c r="H28" s="393"/>
      <c r="I28" s="393">
        <v>25786.42</v>
      </c>
      <c r="J28" s="393">
        <v>23504.1</v>
      </c>
      <c r="K28" s="393"/>
      <c r="L28" s="393">
        <v>23504.1</v>
      </c>
    </row>
    <row r="29" spans="1:12" s="90" customFormat="1" ht="12.75" customHeight="1">
      <c r="A29" s="119" t="s">
        <v>266</v>
      </c>
      <c r="B29" s="120"/>
      <c r="C29" s="127" t="s">
        <v>267</v>
      </c>
      <c r="D29" s="129"/>
      <c r="E29" s="130"/>
      <c r="F29" s="122"/>
      <c r="G29" s="393">
        <v>22300</v>
      </c>
      <c r="H29" s="393"/>
      <c r="I29" s="393">
        <v>22300</v>
      </c>
      <c r="J29" s="393">
        <v>22299.06</v>
      </c>
      <c r="K29" s="393"/>
      <c r="L29" s="393">
        <v>22299.06</v>
      </c>
    </row>
    <row r="30" spans="1:12" s="90" customFormat="1" ht="12.75" customHeight="1">
      <c r="A30" s="119" t="s">
        <v>268</v>
      </c>
      <c r="B30" s="120"/>
      <c r="C30" s="127" t="s">
        <v>269</v>
      </c>
      <c r="D30" s="127"/>
      <c r="E30" s="128"/>
      <c r="F30" s="122"/>
      <c r="G30" s="393"/>
      <c r="H30" s="393"/>
      <c r="I30" s="393">
        <f t="shared" si="0"/>
        <v>0</v>
      </c>
      <c r="J30" s="393"/>
      <c r="K30" s="393"/>
      <c r="L30" s="393"/>
    </row>
    <row r="31" spans="1:12" s="90" customFormat="1" ht="12.75" customHeight="1">
      <c r="A31" s="119" t="s">
        <v>270</v>
      </c>
      <c r="B31" s="120"/>
      <c r="C31" s="127" t="s">
        <v>271</v>
      </c>
      <c r="D31" s="127"/>
      <c r="E31" s="128"/>
      <c r="F31" s="122"/>
      <c r="G31" s="393"/>
      <c r="H31" s="393">
        <v>0</v>
      </c>
      <c r="I31" s="393">
        <f t="shared" si="0"/>
        <v>0</v>
      </c>
      <c r="J31" s="393"/>
      <c r="K31" s="393">
        <v>0</v>
      </c>
      <c r="L31" s="393">
        <f t="shared" si="1"/>
        <v>0</v>
      </c>
    </row>
    <row r="32" spans="1:12" s="90" customFormat="1" ht="12.75" customHeight="1">
      <c r="A32" s="102" t="s">
        <v>14</v>
      </c>
      <c r="B32" s="131" t="s">
        <v>272</v>
      </c>
      <c r="C32" s="132"/>
      <c r="D32" s="132"/>
      <c r="E32" s="133"/>
      <c r="F32" s="122"/>
      <c r="G32" s="393">
        <f>+G33+G34</f>
        <v>-22300</v>
      </c>
      <c r="H32" s="393"/>
      <c r="I32" s="393">
        <f t="shared" si="0"/>
        <v>-22300</v>
      </c>
      <c r="J32" s="393">
        <f>+J33+J34</f>
        <v>-22299.06</v>
      </c>
      <c r="K32" s="393"/>
      <c r="L32" s="393">
        <f t="shared" si="1"/>
        <v>-22299.06</v>
      </c>
    </row>
    <row r="33" spans="1:12" s="90" customFormat="1" ht="12.75" customHeight="1">
      <c r="A33" s="119" t="s">
        <v>58</v>
      </c>
      <c r="B33" s="120"/>
      <c r="C33" s="134" t="s">
        <v>273</v>
      </c>
      <c r="D33" s="134"/>
      <c r="E33" s="107"/>
      <c r="F33" s="135"/>
      <c r="G33" s="393"/>
      <c r="H33" s="393"/>
      <c r="I33" s="393">
        <f t="shared" si="0"/>
        <v>0</v>
      </c>
      <c r="J33" s="393"/>
      <c r="K33" s="393"/>
      <c r="L33" s="393">
        <f t="shared" si="1"/>
        <v>0</v>
      </c>
    </row>
    <row r="34" spans="1:12" s="90" customFormat="1" ht="12.75" customHeight="1">
      <c r="A34" s="119" t="s">
        <v>60</v>
      </c>
      <c r="B34" s="120"/>
      <c r="C34" s="134" t="s">
        <v>274</v>
      </c>
      <c r="D34" s="134"/>
      <c r="E34" s="107"/>
      <c r="F34" s="135"/>
      <c r="G34" s="393">
        <v>-22300</v>
      </c>
      <c r="H34" s="393"/>
      <c r="I34" s="393">
        <v>-22300</v>
      </c>
      <c r="J34" s="393">
        <v>-22299.06</v>
      </c>
      <c r="K34" s="393"/>
      <c r="L34" s="393">
        <v>-22299.06</v>
      </c>
    </row>
    <row r="35" spans="1:12" s="90" customFormat="1" ht="24.75" customHeight="1">
      <c r="A35" s="119" t="s">
        <v>275</v>
      </c>
      <c r="B35" s="120"/>
      <c r="C35" s="642" t="s">
        <v>276</v>
      </c>
      <c r="D35" s="643"/>
      <c r="E35" s="644"/>
      <c r="F35" s="135"/>
      <c r="G35" s="393"/>
      <c r="H35" s="393"/>
      <c r="I35" s="393">
        <f t="shared" si="0"/>
        <v>0</v>
      </c>
      <c r="J35" s="393"/>
      <c r="K35" s="393"/>
      <c r="L35" s="393">
        <f t="shared" si="1"/>
        <v>0</v>
      </c>
    </row>
    <row r="36" spans="1:12" s="90" customFormat="1" ht="12.75" customHeight="1">
      <c r="A36" s="119" t="s">
        <v>64</v>
      </c>
      <c r="B36" s="120"/>
      <c r="C36" s="110" t="s">
        <v>277</v>
      </c>
      <c r="D36" s="114"/>
      <c r="E36" s="112"/>
      <c r="F36" s="135"/>
      <c r="G36" s="393"/>
      <c r="H36" s="393"/>
      <c r="I36" s="393">
        <f t="shared" si="0"/>
        <v>0</v>
      </c>
      <c r="J36" s="393"/>
      <c r="K36" s="393"/>
      <c r="L36" s="393">
        <f t="shared" si="1"/>
        <v>0</v>
      </c>
    </row>
    <row r="37" spans="1:12" s="90" customFormat="1" ht="15.75" customHeight="1">
      <c r="A37" s="119" t="s">
        <v>278</v>
      </c>
      <c r="B37" s="120"/>
      <c r="C37" s="624" t="s">
        <v>279</v>
      </c>
      <c r="D37" s="625"/>
      <c r="E37" s="626"/>
      <c r="F37" s="135"/>
      <c r="G37" s="393"/>
      <c r="H37" s="393"/>
      <c r="I37" s="393">
        <f t="shared" si="0"/>
        <v>0</v>
      </c>
      <c r="J37" s="393"/>
      <c r="K37" s="393"/>
      <c r="L37" s="393">
        <f t="shared" si="1"/>
        <v>0</v>
      </c>
    </row>
    <row r="38" spans="1:12" s="90" customFormat="1" ht="12.75" customHeight="1">
      <c r="A38" s="119" t="s">
        <v>280</v>
      </c>
      <c r="B38" s="120"/>
      <c r="C38" s="134" t="s">
        <v>281</v>
      </c>
      <c r="D38" s="134"/>
      <c r="E38" s="107"/>
      <c r="F38" s="135"/>
      <c r="G38" s="393"/>
      <c r="H38" s="393"/>
      <c r="I38" s="393">
        <f t="shared" si="0"/>
        <v>0</v>
      </c>
      <c r="J38" s="393"/>
      <c r="K38" s="393"/>
      <c r="L38" s="393">
        <f t="shared" si="1"/>
        <v>0</v>
      </c>
    </row>
    <row r="39" spans="1:12" s="90" customFormat="1" ht="12.75" customHeight="1">
      <c r="A39" s="102" t="s">
        <v>16</v>
      </c>
      <c r="B39" s="131" t="s">
        <v>282</v>
      </c>
      <c r="C39" s="132"/>
      <c r="D39" s="132"/>
      <c r="E39" s="133"/>
      <c r="F39" s="122" t="s">
        <v>706</v>
      </c>
      <c r="G39" s="393">
        <f>+G40+G41+G42+G43+G44+G45+G46+G47+G48+G49+G50+G51</f>
        <v>-223947.42</v>
      </c>
      <c r="H39" s="393">
        <v>0</v>
      </c>
      <c r="I39" s="393">
        <f t="shared" si="0"/>
        <v>-223947.42</v>
      </c>
      <c r="J39" s="393">
        <f>+J40+J41+J42+J43+J44+J45+J46+J47+J48+J49+J50+J51</f>
        <v>-210484.11000000002</v>
      </c>
      <c r="K39" s="393">
        <v>0</v>
      </c>
      <c r="L39" s="393">
        <f t="shared" si="1"/>
        <v>-210484.11000000002</v>
      </c>
    </row>
    <row r="40" spans="1:12" s="90" customFormat="1" ht="12.75" customHeight="1">
      <c r="A40" s="108" t="s">
        <v>27</v>
      </c>
      <c r="B40" s="109"/>
      <c r="C40" s="110" t="s">
        <v>283</v>
      </c>
      <c r="D40" s="100"/>
      <c r="E40" s="100"/>
      <c r="F40" s="136"/>
      <c r="G40" s="393">
        <v>-164940.5</v>
      </c>
      <c r="H40" s="393">
        <v>0</v>
      </c>
      <c r="I40" s="393">
        <f t="shared" si="0"/>
        <v>-164940.5</v>
      </c>
      <c r="J40" s="393">
        <v>-155041.89</v>
      </c>
      <c r="K40" s="393">
        <v>0</v>
      </c>
      <c r="L40" s="393">
        <f t="shared" si="1"/>
        <v>-155041.89</v>
      </c>
    </row>
    <row r="41" spans="1:12" s="90" customFormat="1" ht="12.75" customHeight="1">
      <c r="A41" s="108" t="s">
        <v>29</v>
      </c>
      <c r="B41" s="109"/>
      <c r="C41" s="111" t="s">
        <v>284</v>
      </c>
      <c r="D41" s="114"/>
      <c r="E41" s="114"/>
      <c r="F41" s="136"/>
      <c r="G41" s="393">
        <v>-22639.55</v>
      </c>
      <c r="H41" s="393">
        <v>0</v>
      </c>
      <c r="I41" s="393">
        <f t="shared" si="0"/>
        <v>-22639.55</v>
      </c>
      <c r="J41" s="393">
        <v>-20517.63</v>
      </c>
      <c r="K41" s="393">
        <v>0</v>
      </c>
      <c r="L41" s="393">
        <f t="shared" si="1"/>
        <v>-20517.63</v>
      </c>
    </row>
    <row r="42" spans="1:12" s="90" customFormat="1" ht="12.75" customHeight="1">
      <c r="A42" s="108" t="s">
        <v>31</v>
      </c>
      <c r="B42" s="109"/>
      <c r="C42" s="111" t="s">
        <v>285</v>
      </c>
      <c r="D42" s="114"/>
      <c r="E42" s="114"/>
      <c r="F42" s="136"/>
      <c r="G42" s="393">
        <v>-357.96</v>
      </c>
      <c r="H42" s="393"/>
      <c r="I42" s="393">
        <f t="shared" si="0"/>
        <v>-357.96</v>
      </c>
      <c r="J42" s="393">
        <v>-450</v>
      </c>
      <c r="K42" s="393"/>
      <c r="L42" s="393">
        <f t="shared" si="1"/>
        <v>-450</v>
      </c>
    </row>
    <row r="43" spans="1:12" s="90" customFormat="1" ht="12.75" customHeight="1">
      <c r="A43" s="108" t="s">
        <v>33</v>
      </c>
      <c r="B43" s="109"/>
      <c r="C43" s="111" t="s">
        <v>286</v>
      </c>
      <c r="D43" s="114"/>
      <c r="E43" s="114"/>
      <c r="F43" s="136"/>
      <c r="G43" s="393">
        <v>-14700</v>
      </c>
      <c r="H43" s="393">
        <v>0</v>
      </c>
      <c r="I43" s="393">
        <f t="shared" si="0"/>
        <v>-14700</v>
      </c>
      <c r="J43" s="393">
        <v>-5059.04</v>
      </c>
      <c r="K43" s="393">
        <v>0</v>
      </c>
      <c r="L43" s="393">
        <f t="shared" si="1"/>
        <v>-5059.04</v>
      </c>
    </row>
    <row r="44" spans="1:12" s="90" customFormat="1" ht="12.75" customHeight="1">
      <c r="A44" s="108" t="s">
        <v>35</v>
      </c>
      <c r="B44" s="109"/>
      <c r="C44" s="111" t="s">
        <v>287</v>
      </c>
      <c r="D44" s="114"/>
      <c r="E44" s="114"/>
      <c r="F44" s="122"/>
      <c r="G44" s="393">
        <v>-364.7</v>
      </c>
      <c r="H44" s="393">
        <v>0</v>
      </c>
      <c r="I44" s="393">
        <f t="shared" si="0"/>
        <v>-364.7</v>
      </c>
      <c r="J44" s="393">
        <v>-131</v>
      </c>
      <c r="K44" s="393">
        <v>0</v>
      </c>
      <c r="L44" s="393">
        <f t="shared" si="1"/>
        <v>-131</v>
      </c>
    </row>
    <row r="45" spans="1:12" s="90" customFormat="1" ht="12.75" customHeight="1">
      <c r="A45" s="108" t="s">
        <v>37</v>
      </c>
      <c r="B45" s="109"/>
      <c r="C45" s="110" t="s">
        <v>288</v>
      </c>
      <c r="D45" s="100"/>
      <c r="E45" s="100"/>
      <c r="F45" s="122"/>
      <c r="G45" s="393"/>
      <c r="H45" s="393"/>
      <c r="I45" s="393">
        <f t="shared" si="0"/>
        <v>0</v>
      </c>
      <c r="J45" s="393"/>
      <c r="K45" s="393"/>
      <c r="L45" s="393">
        <f t="shared" si="1"/>
        <v>0</v>
      </c>
    </row>
    <row r="46" spans="1:12" s="90" customFormat="1" ht="12.75" customHeight="1">
      <c r="A46" s="108" t="s">
        <v>289</v>
      </c>
      <c r="B46" s="109"/>
      <c r="C46" s="137" t="s">
        <v>290</v>
      </c>
      <c r="D46" s="112"/>
      <c r="E46" s="112"/>
      <c r="F46" s="122"/>
      <c r="G46" s="393">
        <v>-10201.04</v>
      </c>
      <c r="H46" s="393">
        <v>0</v>
      </c>
      <c r="I46" s="393">
        <f t="shared" si="0"/>
        <v>-10201.04</v>
      </c>
      <c r="J46" s="393">
        <v>-15793.96</v>
      </c>
      <c r="K46" s="393">
        <v>0</v>
      </c>
      <c r="L46" s="393">
        <f t="shared" si="1"/>
        <v>-15793.96</v>
      </c>
    </row>
    <row r="47" spans="1:12" s="90" customFormat="1" ht="12.75" customHeight="1">
      <c r="A47" s="108" t="s">
        <v>291</v>
      </c>
      <c r="B47" s="109"/>
      <c r="C47" s="137" t="s">
        <v>292</v>
      </c>
      <c r="D47" s="112"/>
      <c r="E47" s="112"/>
      <c r="F47" s="122"/>
      <c r="G47" s="393"/>
      <c r="H47" s="393"/>
      <c r="I47" s="393">
        <f t="shared" si="0"/>
        <v>0</v>
      </c>
      <c r="J47" s="393"/>
      <c r="K47" s="393"/>
      <c r="L47" s="393">
        <f t="shared" si="1"/>
        <v>0</v>
      </c>
    </row>
    <row r="48" spans="1:12" s="90" customFormat="1" ht="12.75" customHeight="1">
      <c r="A48" s="108" t="s">
        <v>293</v>
      </c>
      <c r="B48" s="109"/>
      <c r="C48" s="137" t="s">
        <v>294</v>
      </c>
      <c r="D48" s="112"/>
      <c r="E48" s="112"/>
      <c r="F48" s="122"/>
      <c r="G48" s="393"/>
      <c r="H48" s="393"/>
      <c r="I48" s="393">
        <f t="shared" si="0"/>
        <v>0</v>
      </c>
      <c r="J48" s="393"/>
      <c r="K48" s="393"/>
      <c r="L48" s="393">
        <f t="shared" si="1"/>
        <v>0</v>
      </c>
    </row>
    <row r="49" spans="1:12" s="90" customFormat="1" ht="12.75" customHeight="1">
      <c r="A49" s="108" t="s">
        <v>295</v>
      </c>
      <c r="B49" s="109"/>
      <c r="C49" s="137" t="s">
        <v>296</v>
      </c>
      <c r="D49" s="112"/>
      <c r="E49" s="112"/>
      <c r="F49" s="122"/>
      <c r="G49" s="393">
        <v>-10743.67</v>
      </c>
      <c r="H49" s="393">
        <v>0</v>
      </c>
      <c r="I49" s="393">
        <f t="shared" si="0"/>
        <v>-10743.67</v>
      </c>
      <c r="J49" s="393">
        <v>-13490.59</v>
      </c>
      <c r="K49" s="393">
        <v>0</v>
      </c>
      <c r="L49" s="393">
        <f t="shared" si="1"/>
        <v>-13490.59</v>
      </c>
    </row>
    <row r="50" spans="1:12" s="90" customFormat="1" ht="12.75" customHeight="1">
      <c r="A50" s="108" t="s">
        <v>297</v>
      </c>
      <c r="B50" s="109"/>
      <c r="C50" s="137" t="s">
        <v>298</v>
      </c>
      <c r="D50" s="112"/>
      <c r="E50" s="112"/>
      <c r="F50" s="122"/>
      <c r="G50" s="393"/>
      <c r="H50" s="393"/>
      <c r="I50" s="393">
        <f t="shared" si="0"/>
        <v>0</v>
      </c>
      <c r="J50" s="393"/>
      <c r="K50" s="393"/>
      <c r="L50" s="393">
        <f t="shared" si="1"/>
        <v>0</v>
      </c>
    </row>
    <row r="51" spans="1:12" s="90" customFormat="1" ht="12.75" customHeight="1">
      <c r="A51" s="108" t="s">
        <v>299</v>
      </c>
      <c r="B51" s="109"/>
      <c r="C51" s="137" t="s">
        <v>300</v>
      </c>
      <c r="D51" s="112"/>
      <c r="E51" s="112"/>
      <c r="F51" s="122"/>
      <c r="G51" s="393"/>
      <c r="H51" s="393">
        <v>0</v>
      </c>
      <c r="I51" s="393">
        <f t="shared" si="0"/>
        <v>0</v>
      </c>
      <c r="J51" s="393"/>
      <c r="K51" s="393">
        <v>0</v>
      </c>
      <c r="L51" s="393">
        <f t="shared" si="1"/>
        <v>0</v>
      </c>
    </row>
    <row r="52" spans="1:12" s="90" customFormat="1" ht="24.75" customHeight="1">
      <c r="A52" s="95" t="s">
        <v>19</v>
      </c>
      <c r="B52" s="630" t="s">
        <v>301</v>
      </c>
      <c r="C52" s="631"/>
      <c r="D52" s="632"/>
      <c r="E52" s="633"/>
      <c r="F52" s="135"/>
      <c r="G52" s="395">
        <f>+G53+G54+G55+G56+G57+G58</f>
        <v>0</v>
      </c>
      <c r="H52" s="395"/>
      <c r="I52" s="395">
        <f t="shared" si="0"/>
        <v>0</v>
      </c>
      <c r="J52" s="395">
        <f>+J53+J54+J55+J56+J57+J58</f>
        <v>0</v>
      </c>
      <c r="K52" s="395"/>
      <c r="L52" s="395">
        <f t="shared" si="1"/>
        <v>0</v>
      </c>
    </row>
    <row r="53" spans="1:12" s="90" customFormat="1" ht="24.75" customHeight="1">
      <c r="A53" s="102" t="s">
        <v>12</v>
      </c>
      <c r="B53" s="645" t="s">
        <v>302</v>
      </c>
      <c r="C53" s="642"/>
      <c r="D53" s="642"/>
      <c r="E53" s="646"/>
      <c r="F53" s="122"/>
      <c r="G53" s="393"/>
      <c r="H53" s="393"/>
      <c r="I53" s="393">
        <f t="shared" si="0"/>
        <v>0</v>
      </c>
      <c r="J53" s="393"/>
      <c r="K53" s="393"/>
      <c r="L53" s="393"/>
    </row>
    <row r="54" spans="1:12" s="90" customFormat="1" ht="24.75" customHeight="1">
      <c r="A54" s="102" t="s">
        <v>14</v>
      </c>
      <c r="B54" s="637" t="s">
        <v>303</v>
      </c>
      <c r="C54" s="638"/>
      <c r="D54" s="638"/>
      <c r="E54" s="639"/>
      <c r="F54" s="122"/>
      <c r="G54" s="393"/>
      <c r="H54" s="393"/>
      <c r="I54" s="393">
        <f t="shared" si="0"/>
        <v>0</v>
      </c>
      <c r="J54" s="393"/>
      <c r="K54" s="393"/>
      <c r="L54" s="393">
        <f t="shared" si="1"/>
        <v>0</v>
      </c>
    </row>
    <row r="55" spans="1:12" s="90" customFormat="1" ht="12.75" customHeight="1">
      <c r="A55" s="102" t="s">
        <v>16</v>
      </c>
      <c r="B55" s="637" t="s">
        <v>304</v>
      </c>
      <c r="C55" s="638"/>
      <c r="D55" s="632"/>
      <c r="E55" s="633"/>
      <c r="F55" s="122"/>
      <c r="G55" s="393"/>
      <c r="H55" s="393"/>
      <c r="I55" s="393">
        <f t="shared" si="0"/>
        <v>0</v>
      </c>
      <c r="J55" s="393"/>
      <c r="K55" s="393"/>
      <c r="L55" s="393">
        <f t="shared" si="1"/>
        <v>0</v>
      </c>
    </row>
    <row r="56" spans="1:12" s="143" customFormat="1" ht="12.75" customHeight="1">
      <c r="A56" s="138" t="s">
        <v>18</v>
      </c>
      <c r="B56" s="139" t="s">
        <v>305</v>
      </c>
      <c r="C56" s="140"/>
      <c r="D56" s="140"/>
      <c r="E56" s="141"/>
      <c r="F56" s="142"/>
      <c r="G56" s="394"/>
      <c r="H56" s="394"/>
      <c r="I56" s="393">
        <f t="shared" si="0"/>
        <v>0</v>
      </c>
      <c r="J56" s="394"/>
      <c r="K56" s="394"/>
      <c r="L56" s="393">
        <f t="shared" si="1"/>
        <v>0</v>
      </c>
    </row>
    <row r="57" spans="1:12" s="143" customFormat="1" ht="24.75" customHeight="1">
      <c r="A57" s="138" t="s">
        <v>306</v>
      </c>
      <c r="B57" s="620" t="s">
        <v>307</v>
      </c>
      <c r="C57" s="624"/>
      <c r="D57" s="622"/>
      <c r="E57" s="623"/>
      <c r="F57" s="142"/>
      <c r="G57" s="394"/>
      <c r="H57" s="394"/>
      <c r="I57" s="393">
        <f t="shared" si="0"/>
        <v>0</v>
      </c>
      <c r="J57" s="394"/>
      <c r="K57" s="394"/>
      <c r="L57" s="393">
        <f t="shared" si="1"/>
        <v>0</v>
      </c>
    </row>
    <row r="58" spans="1:12" s="143" customFormat="1" ht="18.75" customHeight="1">
      <c r="A58" s="138" t="s">
        <v>308</v>
      </c>
      <c r="B58" s="620" t="s">
        <v>309</v>
      </c>
      <c r="C58" s="624"/>
      <c r="D58" s="625"/>
      <c r="E58" s="626"/>
      <c r="F58" s="142"/>
      <c r="G58" s="394"/>
      <c r="H58" s="394"/>
      <c r="I58" s="393">
        <f t="shared" si="0"/>
        <v>0</v>
      </c>
      <c r="J58" s="394"/>
      <c r="K58" s="394"/>
      <c r="L58" s="393">
        <f t="shared" si="1"/>
        <v>0</v>
      </c>
    </row>
    <row r="59" spans="1:12" s="143" customFormat="1" ht="24.75" customHeight="1">
      <c r="A59" s="97" t="s">
        <v>20</v>
      </c>
      <c r="B59" s="640" t="s">
        <v>310</v>
      </c>
      <c r="C59" s="641"/>
      <c r="D59" s="625"/>
      <c r="E59" s="626"/>
      <c r="F59" s="118"/>
      <c r="G59" s="394"/>
      <c r="H59" s="394"/>
      <c r="I59" s="393">
        <f t="shared" si="0"/>
        <v>0</v>
      </c>
      <c r="J59" s="394"/>
      <c r="K59" s="394"/>
      <c r="L59" s="393">
        <f t="shared" si="1"/>
        <v>0</v>
      </c>
    </row>
    <row r="60" spans="1:12" s="143" customFormat="1" ht="12.75" customHeight="1">
      <c r="A60" s="138" t="s">
        <v>12</v>
      </c>
      <c r="B60" s="144" t="s">
        <v>311</v>
      </c>
      <c r="C60" s="109"/>
      <c r="D60" s="109"/>
      <c r="E60" s="118"/>
      <c r="F60" s="118"/>
      <c r="G60" s="394"/>
      <c r="H60" s="394"/>
      <c r="I60" s="393">
        <f t="shared" si="0"/>
        <v>0</v>
      </c>
      <c r="J60" s="394"/>
      <c r="K60" s="394"/>
      <c r="L60" s="393">
        <f t="shared" si="1"/>
        <v>0</v>
      </c>
    </row>
    <row r="61" spans="1:12" s="143" customFormat="1" ht="12.75" customHeight="1">
      <c r="A61" s="138" t="s">
        <v>14</v>
      </c>
      <c r="B61" s="139" t="s">
        <v>312</v>
      </c>
      <c r="C61" s="145"/>
      <c r="D61" s="140"/>
      <c r="E61" s="141"/>
      <c r="F61" s="118"/>
      <c r="G61" s="394"/>
      <c r="H61" s="394"/>
      <c r="I61" s="393">
        <f t="shared" si="0"/>
        <v>0</v>
      </c>
      <c r="J61" s="394"/>
      <c r="K61" s="394"/>
      <c r="L61" s="393">
        <f t="shared" si="1"/>
        <v>0</v>
      </c>
    </row>
    <row r="62" spans="1:12" s="143" customFormat="1" ht="24.75" customHeight="1">
      <c r="A62" s="138" t="s">
        <v>16</v>
      </c>
      <c r="B62" s="620" t="s">
        <v>313</v>
      </c>
      <c r="C62" s="624"/>
      <c r="D62" s="625"/>
      <c r="E62" s="626"/>
      <c r="F62" s="118"/>
      <c r="G62" s="394"/>
      <c r="H62" s="394"/>
      <c r="I62" s="393">
        <f t="shared" si="0"/>
        <v>0</v>
      </c>
      <c r="J62" s="394"/>
      <c r="K62" s="394"/>
      <c r="L62" s="393">
        <f t="shared" si="1"/>
        <v>0</v>
      </c>
    </row>
    <row r="63" spans="1:12" s="143" customFormat="1" ht="30" customHeight="1">
      <c r="A63" s="138" t="s">
        <v>48</v>
      </c>
      <c r="B63" s="620" t="s">
        <v>314</v>
      </c>
      <c r="C63" s="621"/>
      <c r="D63" s="622"/>
      <c r="E63" s="623"/>
      <c r="F63" s="118"/>
      <c r="G63" s="394"/>
      <c r="H63" s="394"/>
      <c r="I63" s="393">
        <f t="shared" si="0"/>
        <v>0</v>
      </c>
      <c r="J63" s="394"/>
      <c r="K63" s="394"/>
      <c r="L63" s="393">
        <f t="shared" si="1"/>
        <v>0</v>
      </c>
    </row>
    <row r="64" spans="1:12" s="143" customFormat="1" ht="12.75">
      <c r="A64" s="108" t="s">
        <v>121</v>
      </c>
      <c r="B64" s="146"/>
      <c r="C64" s="147"/>
      <c r="D64" s="111" t="s">
        <v>257</v>
      </c>
      <c r="E64" s="114"/>
      <c r="F64" s="142"/>
      <c r="G64" s="394"/>
      <c r="H64" s="394"/>
      <c r="I64" s="393">
        <f t="shared" si="0"/>
        <v>0</v>
      </c>
      <c r="J64" s="394"/>
      <c r="K64" s="394"/>
      <c r="L64" s="393">
        <f t="shared" si="1"/>
        <v>0</v>
      </c>
    </row>
    <row r="65" spans="1:12" s="143" customFormat="1" ht="12.75" customHeight="1">
      <c r="A65" s="108" t="s">
        <v>122</v>
      </c>
      <c r="B65" s="109"/>
      <c r="C65" s="148"/>
      <c r="D65" s="111" t="s">
        <v>46</v>
      </c>
      <c r="E65" s="114"/>
      <c r="F65" s="118"/>
      <c r="G65" s="394"/>
      <c r="H65" s="394"/>
      <c r="I65" s="393">
        <f t="shared" si="0"/>
        <v>0</v>
      </c>
      <c r="J65" s="394"/>
      <c r="K65" s="394"/>
      <c r="L65" s="393">
        <f t="shared" si="1"/>
        <v>0</v>
      </c>
    </row>
    <row r="66" spans="1:12" s="143" customFormat="1" ht="24.75" customHeight="1">
      <c r="A66" s="108" t="s">
        <v>315</v>
      </c>
      <c r="B66" s="109"/>
      <c r="C66" s="110"/>
      <c r="D66" s="624" t="s">
        <v>316</v>
      </c>
      <c r="E66" s="623"/>
      <c r="F66" s="149"/>
      <c r="G66" s="394"/>
      <c r="H66" s="394"/>
      <c r="I66" s="393">
        <f t="shared" si="0"/>
        <v>0</v>
      </c>
      <c r="J66" s="394"/>
      <c r="K66" s="394"/>
      <c r="L66" s="393">
        <f t="shared" si="1"/>
        <v>0</v>
      </c>
    </row>
    <row r="67" spans="1:12" s="143" customFormat="1" ht="12.75" customHeight="1">
      <c r="A67" s="108" t="s">
        <v>317</v>
      </c>
      <c r="B67" s="109"/>
      <c r="C67" s="110"/>
      <c r="D67" s="111" t="s">
        <v>318</v>
      </c>
      <c r="E67" s="112"/>
      <c r="F67" s="118"/>
      <c r="G67" s="394"/>
      <c r="H67" s="394"/>
      <c r="I67" s="393">
        <f t="shared" si="0"/>
        <v>0</v>
      </c>
      <c r="J67" s="394"/>
      <c r="K67" s="394"/>
      <c r="L67" s="393">
        <f t="shared" si="1"/>
        <v>0</v>
      </c>
    </row>
    <row r="68" spans="1:12" s="90" customFormat="1" ht="36" customHeight="1">
      <c r="A68" s="119" t="s">
        <v>40</v>
      </c>
      <c r="B68" s="620" t="s">
        <v>319</v>
      </c>
      <c r="C68" s="621"/>
      <c r="D68" s="622"/>
      <c r="E68" s="623"/>
      <c r="F68" s="136"/>
      <c r="G68" s="393"/>
      <c r="H68" s="393"/>
      <c r="I68" s="393">
        <f t="shared" si="0"/>
        <v>0</v>
      </c>
      <c r="J68" s="393"/>
      <c r="K68" s="393"/>
      <c r="L68" s="393">
        <f t="shared" si="1"/>
        <v>0</v>
      </c>
    </row>
    <row r="69" spans="1:12" s="90" customFormat="1" ht="12.75">
      <c r="A69" s="119" t="s">
        <v>203</v>
      </c>
      <c r="B69" s="150" t="s">
        <v>320</v>
      </c>
      <c r="C69" s="127"/>
      <c r="D69" s="151"/>
      <c r="E69" s="152"/>
      <c r="F69" s="136"/>
      <c r="G69" s="393"/>
      <c r="H69" s="393"/>
      <c r="I69" s="393">
        <f t="shared" si="0"/>
        <v>0</v>
      </c>
      <c r="J69" s="393"/>
      <c r="K69" s="393"/>
      <c r="L69" s="393">
        <f t="shared" si="1"/>
        <v>0</v>
      </c>
    </row>
    <row r="70" spans="1:12" s="90" customFormat="1" ht="12.75">
      <c r="A70" s="119" t="s">
        <v>206</v>
      </c>
      <c r="B70" s="150" t="s">
        <v>321</v>
      </c>
      <c r="C70" s="127"/>
      <c r="D70" s="126"/>
      <c r="E70" s="153"/>
      <c r="F70" s="136"/>
      <c r="G70" s="393"/>
      <c r="H70" s="393"/>
      <c r="I70" s="393">
        <f t="shared" si="0"/>
        <v>0</v>
      </c>
      <c r="J70" s="393"/>
      <c r="K70" s="393"/>
      <c r="L70" s="393">
        <f t="shared" si="1"/>
        <v>0</v>
      </c>
    </row>
    <row r="71" spans="1:12" s="90" customFormat="1" ht="39" customHeight="1">
      <c r="A71" s="95" t="s">
        <v>43</v>
      </c>
      <c r="B71" s="648" t="s">
        <v>322</v>
      </c>
      <c r="C71" s="649"/>
      <c r="D71" s="649"/>
      <c r="E71" s="650"/>
      <c r="F71" s="154"/>
      <c r="G71" s="393"/>
      <c r="H71" s="393"/>
      <c r="I71" s="393">
        <f t="shared" si="0"/>
        <v>0</v>
      </c>
      <c r="J71" s="393"/>
      <c r="K71" s="393"/>
      <c r="L71" s="393">
        <f t="shared" si="1"/>
        <v>0</v>
      </c>
    </row>
    <row r="72" spans="1:12" s="90" customFormat="1" ht="24.75" customHeight="1">
      <c r="A72" s="95"/>
      <c r="B72" s="630" t="s">
        <v>323</v>
      </c>
      <c r="C72" s="651"/>
      <c r="D72" s="632"/>
      <c r="E72" s="633"/>
      <c r="F72" s="154"/>
      <c r="G72" s="395">
        <v>2056.9</v>
      </c>
      <c r="H72" s="395">
        <v>0</v>
      </c>
      <c r="I72" s="395">
        <f t="shared" si="0"/>
        <v>2056.9</v>
      </c>
      <c r="J72" s="395">
        <v>1270.78</v>
      </c>
      <c r="K72" s="395">
        <v>0</v>
      </c>
      <c r="L72" s="395">
        <f t="shared" si="1"/>
        <v>1270.78</v>
      </c>
    </row>
    <row r="73" spans="1:12" s="90" customFormat="1" ht="24.75" customHeight="1">
      <c r="A73" s="155"/>
      <c r="B73" s="630" t="s">
        <v>324</v>
      </c>
      <c r="C73" s="631"/>
      <c r="D73" s="632"/>
      <c r="E73" s="633"/>
      <c r="F73" s="136"/>
      <c r="G73" s="395">
        <v>2017.69</v>
      </c>
      <c r="H73" s="395">
        <v>0</v>
      </c>
      <c r="I73" s="395">
        <f t="shared" si="0"/>
        <v>2017.69</v>
      </c>
      <c r="J73" s="395">
        <v>746.91</v>
      </c>
      <c r="K73" s="395">
        <v>0</v>
      </c>
      <c r="L73" s="395">
        <f t="shared" si="1"/>
        <v>746.91</v>
      </c>
    </row>
    <row r="74" spans="1:12" s="90" customFormat="1" ht="24.75" customHeight="1">
      <c r="A74" s="156"/>
      <c r="B74" s="659" t="s">
        <v>325</v>
      </c>
      <c r="C74" s="660"/>
      <c r="D74" s="661"/>
      <c r="E74" s="662"/>
      <c r="F74" s="122" t="s">
        <v>688</v>
      </c>
      <c r="G74" s="395">
        <v>4074.59</v>
      </c>
      <c r="H74" s="395">
        <v>0</v>
      </c>
      <c r="I74" s="395">
        <f t="shared" si="0"/>
        <v>4074.59</v>
      </c>
      <c r="J74" s="395">
        <v>2017.69</v>
      </c>
      <c r="K74" s="395">
        <v>0</v>
      </c>
      <c r="L74" s="395">
        <f t="shared" si="1"/>
        <v>2017.69</v>
      </c>
    </row>
    <row r="75" spans="1:11" s="90" customFormat="1" ht="12.75">
      <c r="A75" s="157"/>
      <c r="B75" s="158"/>
      <c r="C75" s="158"/>
      <c r="D75" s="158"/>
      <c r="E75" s="158"/>
      <c r="F75" s="158"/>
      <c r="G75" s="87"/>
      <c r="H75" s="87"/>
      <c r="I75" s="87"/>
      <c r="J75" s="87"/>
      <c r="K75" s="87"/>
    </row>
    <row r="76" spans="1:11" s="90" customFormat="1" ht="12.75">
      <c r="A76" s="157"/>
      <c r="B76" s="158"/>
      <c r="C76" s="158"/>
      <c r="D76" s="158"/>
      <c r="E76" s="158"/>
      <c r="F76" s="158"/>
      <c r="G76" s="87"/>
      <c r="H76" s="87"/>
      <c r="I76" s="87"/>
      <c r="J76" s="87"/>
      <c r="K76" s="87"/>
    </row>
    <row r="77" spans="1:11" s="90" customFormat="1" ht="12.75">
      <c r="A77" s="663" t="s">
        <v>707</v>
      </c>
      <c r="B77" s="663"/>
      <c r="C77" s="663"/>
      <c r="D77" s="663"/>
      <c r="E77" s="663"/>
      <c r="F77" s="663"/>
      <c r="G77" s="159"/>
      <c r="H77" s="160"/>
      <c r="I77" s="161"/>
      <c r="J77" s="656" t="s">
        <v>708</v>
      </c>
      <c r="K77" s="656"/>
    </row>
    <row r="78" spans="1:11" s="90" customFormat="1" ht="13.5" customHeight="1">
      <c r="A78" s="657" t="s">
        <v>326</v>
      </c>
      <c r="B78" s="657"/>
      <c r="C78" s="657"/>
      <c r="D78" s="657"/>
      <c r="E78" s="657"/>
      <c r="F78" s="657"/>
      <c r="G78" s="657"/>
      <c r="H78" s="162" t="s">
        <v>327</v>
      </c>
      <c r="I78" s="93"/>
      <c r="J78" s="658" t="s">
        <v>86</v>
      </c>
      <c r="K78" s="658"/>
    </row>
    <row r="79" spans="1:5" s="90" customFormat="1" ht="12.75">
      <c r="A79" s="599" t="s">
        <v>328</v>
      </c>
      <c r="B79" s="599"/>
      <c r="C79" s="599"/>
      <c r="D79" s="599"/>
      <c r="E79" s="599"/>
    </row>
    <row r="80" s="90" customFormat="1" ht="12.75"/>
    <row r="81" spans="1:12" s="90" customFormat="1" ht="12.75">
      <c r="A81" s="163" t="s">
        <v>703</v>
      </c>
      <c r="B81" s="164"/>
      <c r="C81" s="164"/>
      <c r="D81" s="164"/>
      <c r="E81" s="165"/>
      <c r="F81" s="164"/>
      <c r="G81" s="164"/>
      <c r="H81" s="166"/>
      <c r="I81" s="167"/>
      <c r="J81" s="647" t="s">
        <v>683</v>
      </c>
      <c r="K81" s="647"/>
      <c r="L81" s="143"/>
    </row>
    <row r="82" spans="1:12" s="90" customFormat="1" ht="12.75">
      <c r="A82" s="654" t="s">
        <v>329</v>
      </c>
      <c r="B82" s="654"/>
      <c r="C82" s="654"/>
      <c r="D82" s="654"/>
      <c r="E82" s="654"/>
      <c r="F82" s="654"/>
      <c r="G82" s="654"/>
      <c r="H82" s="94" t="s">
        <v>327</v>
      </c>
      <c r="I82" s="168"/>
      <c r="J82" s="655" t="s">
        <v>86</v>
      </c>
      <c r="K82" s="655"/>
      <c r="L82" s="143"/>
    </row>
  </sheetData>
  <sheetProtection/>
  <mergeCells count="46">
    <mergeCell ref="I2:L3"/>
    <mergeCell ref="A5:L5"/>
    <mergeCell ref="A82:G82"/>
    <mergeCell ref="J82:K82"/>
    <mergeCell ref="J77:K77"/>
    <mergeCell ref="A78:G78"/>
    <mergeCell ref="J78:K78"/>
    <mergeCell ref="B74:E74"/>
    <mergeCell ref="A77:F77"/>
    <mergeCell ref="A79:E79"/>
    <mergeCell ref="J81:K81"/>
    <mergeCell ref="D66:E66"/>
    <mergeCell ref="B68:E68"/>
    <mergeCell ref="B71:E71"/>
    <mergeCell ref="B73:E73"/>
    <mergeCell ref="B72:E72"/>
    <mergeCell ref="B62:E62"/>
    <mergeCell ref="C35:E35"/>
    <mergeCell ref="C37:E37"/>
    <mergeCell ref="B52:E52"/>
    <mergeCell ref="B53:E53"/>
    <mergeCell ref="B63:E63"/>
    <mergeCell ref="B57:E57"/>
    <mergeCell ref="B58:E58"/>
    <mergeCell ref="B18:E18"/>
    <mergeCell ref="B19:E19"/>
    <mergeCell ref="B21:E21"/>
    <mergeCell ref="D24:E24"/>
    <mergeCell ref="B54:E54"/>
    <mergeCell ref="B55:E55"/>
    <mergeCell ref="B59:E59"/>
    <mergeCell ref="A11:L11"/>
    <mergeCell ref="A12:L12"/>
    <mergeCell ref="A13:L13"/>
    <mergeCell ref="A14:L14"/>
    <mergeCell ref="F15:L15"/>
    <mergeCell ref="A16:A17"/>
    <mergeCell ref="B16:E17"/>
    <mergeCell ref="F16:F17"/>
    <mergeCell ref="G16:I16"/>
    <mergeCell ref="J16:L16"/>
    <mergeCell ref="A9:L9"/>
    <mergeCell ref="A10:F10"/>
    <mergeCell ref="A6:L6"/>
    <mergeCell ref="A7:L7"/>
    <mergeCell ref="A8:L8"/>
  </mergeCells>
  <printOptions/>
  <pageMargins left="1.1811023622047245" right="0.3937007874015748" top="0.7874015748031497" bottom="0.3937007874015748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showZeros="0" workbookViewId="0" topLeftCell="A1">
      <selection activeCell="F26" sqref="F26"/>
    </sheetView>
  </sheetViews>
  <sheetFormatPr defaultColWidth="9.140625" defaultRowHeight="12.75"/>
  <cols>
    <col min="1" max="1" width="5.57421875" style="409" customWidth="1"/>
    <col min="2" max="2" width="1.8515625" style="409" customWidth="1"/>
    <col min="3" max="3" width="57.28125" style="409" customWidth="1"/>
    <col min="4" max="5" width="12.28125" style="409" customWidth="1"/>
    <col min="6" max="16384" width="9.140625" style="409" customWidth="1"/>
  </cols>
  <sheetData>
    <row r="1" spans="3:5" ht="12.75">
      <c r="C1" s="240"/>
      <c r="D1" s="240" t="s">
        <v>682</v>
      </c>
      <c r="E1" s="240"/>
    </row>
    <row r="2" spans="1:5" ht="12.75">
      <c r="A2" s="410"/>
      <c r="B2" s="410"/>
      <c r="C2" s="172" t="s">
        <v>646</v>
      </c>
      <c r="D2" s="411"/>
      <c r="E2" s="411"/>
    </row>
    <row r="3" spans="1:3" ht="12.75">
      <c r="A3" s="410"/>
      <c r="B3" s="410"/>
      <c r="C3" s="175" t="s">
        <v>647</v>
      </c>
    </row>
    <row r="4" spans="1:5" ht="12.75">
      <c r="A4" s="410"/>
      <c r="B4" s="410"/>
      <c r="C4" s="410"/>
      <c r="D4" s="410"/>
      <c r="E4" s="410"/>
    </row>
    <row r="5" spans="1:5" ht="45" customHeight="1">
      <c r="A5" s="667" t="s">
        <v>648</v>
      </c>
      <c r="B5" s="667"/>
      <c r="C5" s="667"/>
      <c r="D5" s="667"/>
      <c r="E5" s="667"/>
    </row>
    <row r="6" spans="1:5" ht="12.75" customHeight="1">
      <c r="A6" s="412"/>
      <c r="B6" s="412"/>
      <c r="C6" s="412"/>
      <c r="D6" s="412"/>
      <c r="E6" s="412"/>
    </row>
    <row r="7" spans="1:5" ht="15" customHeight="1">
      <c r="A7" s="667" t="s">
        <v>649</v>
      </c>
      <c r="B7" s="667"/>
      <c r="C7" s="667"/>
      <c r="D7" s="667"/>
      <c r="E7" s="667"/>
    </row>
    <row r="8" spans="1:5" ht="15">
      <c r="A8" s="413"/>
      <c r="B8" s="413"/>
      <c r="C8" s="413"/>
      <c r="D8" s="413"/>
      <c r="E8" s="413"/>
    </row>
    <row r="9" spans="1:5" ht="57.75" customHeight="1">
      <c r="A9" s="414" t="s">
        <v>131</v>
      </c>
      <c r="B9" s="668" t="s">
        <v>334</v>
      </c>
      <c r="C9" s="669"/>
      <c r="D9" s="414" t="s">
        <v>175</v>
      </c>
      <c r="E9" s="414" t="s">
        <v>176</v>
      </c>
    </row>
    <row r="10" spans="1:5" ht="15.75">
      <c r="A10" s="415">
        <v>1</v>
      </c>
      <c r="B10" s="670">
        <v>2</v>
      </c>
      <c r="C10" s="671"/>
      <c r="D10" s="415">
        <v>3</v>
      </c>
      <c r="E10" s="415">
        <v>4</v>
      </c>
    </row>
    <row r="11" spans="1:5" ht="15" customHeight="1">
      <c r="A11" s="414" t="s">
        <v>138</v>
      </c>
      <c r="B11" s="664" t="s">
        <v>650</v>
      </c>
      <c r="C11" s="665"/>
      <c r="D11" s="440">
        <f>SUM(D12:D17)</f>
        <v>0</v>
      </c>
      <c r="E11" s="440">
        <f>SUM(E12:E17)</f>
        <v>0</v>
      </c>
    </row>
    <row r="12" spans="1:5" ht="15" customHeight="1">
      <c r="A12" s="416" t="s">
        <v>336</v>
      </c>
      <c r="B12" s="417"/>
      <c r="C12" s="418" t="s">
        <v>651</v>
      </c>
      <c r="D12" s="441"/>
      <c r="E12" s="442"/>
    </row>
    <row r="13" spans="1:5" ht="15" customHeight="1">
      <c r="A13" s="416" t="s">
        <v>338</v>
      </c>
      <c r="B13" s="417"/>
      <c r="C13" s="418" t="s">
        <v>652</v>
      </c>
      <c r="D13" s="441"/>
      <c r="E13" s="442"/>
    </row>
    <row r="14" spans="1:5" ht="15" customHeight="1">
      <c r="A14" s="416" t="s">
        <v>263</v>
      </c>
      <c r="B14" s="419"/>
      <c r="C14" s="420" t="s">
        <v>653</v>
      </c>
      <c r="D14" s="441"/>
      <c r="E14" s="442"/>
    </row>
    <row r="15" spans="1:5" ht="15" customHeight="1">
      <c r="A15" s="421" t="s">
        <v>341</v>
      </c>
      <c r="B15" s="422"/>
      <c r="C15" s="418" t="s">
        <v>654</v>
      </c>
      <c r="D15" s="443"/>
      <c r="E15" s="442"/>
    </row>
    <row r="16" spans="1:5" ht="15" customHeight="1">
      <c r="A16" s="416" t="s">
        <v>343</v>
      </c>
      <c r="B16" s="423"/>
      <c r="C16" s="424" t="s">
        <v>655</v>
      </c>
      <c r="D16" s="441"/>
      <c r="E16" s="442"/>
    </row>
    <row r="17" spans="1:5" ht="15" customHeight="1">
      <c r="A17" s="416" t="s">
        <v>345</v>
      </c>
      <c r="B17" s="425"/>
      <c r="C17" s="418" t="s">
        <v>656</v>
      </c>
      <c r="D17" s="441"/>
      <c r="E17" s="442"/>
    </row>
    <row r="18" spans="1:5" ht="15" customHeight="1">
      <c r="A18" s="414" t="s">
        <v>139</v>
      </c>
      <c r="B18" s="426" t="s">
        <v>657</v>
      </c>
      <c r="C18" s="427"/>
      <c r="D18" s="440">
        <f>SUM(D19:D22)</f>
        <v>0</v>
      </c>
      <c r="E18" s="440">
        <f>SUM(E19:E22)</f>
        <v>0</v>
      </c>
    </row>
    <row r="19" spans="1:5" ht="15" customHeight="1">
      <c r="A19" s="416" t="s">
        <v>365</v>
      </c>
      <c r="B19" s="428"/>
      <c r="C19" s="429" t="s">
        <v>658</v>
      </c>
      <c r="D19" s="441"/>
      <c r="E19" s="442"/>
    </row>
    <row r="20" spans="1:5" ht="15" customHeight="1">
      <c r="A20" s="416" t="s">
        <v>367</v>
      </c>
      <c r="B20" s="428"/>
      <c r="C20" s="429" t="s">
        <v>659</v>
      </c>
      <c r="D20" s="441"/>
      <c r="E20" s="442"/>
    </row>
    <row r="21" spans="1:5" ht="15" customHeight="1">
      <c r="A21" s="416" t="s">
        <v>660</v>
      </c>
      <c r="B21" s="428"/>
      <c r="C21" s="429" t="s">
        <v>661</v>
      </c>
      <c r="D21" s="441"/>
      <c r="E21" s="442"/>
    </row>
    <row r="22" spans="1:5" ht="15" customHeight="1">
      <c r="A22" s="416" t="s">
        <v>662</v>
      </c>
      <c r="B22" s="430"/>
      <c r="C22" s="431" t="s">
        <v>663</v>
      </c>
      <c r="D22" s="441"/>
      <c r="E22" s="442"/>
    </row>
    <row r="23" spans="1:5" ht="15" customHeight="1">
      <c r="A23" s="414" t="s">
        <v>142</v>
      </c>
      <c r="B23" s="432" t="s">
        <v>686</v>
      </c>
      <c r="C23" s="433"/>
      <c r="D23" s="440">
        <f>D11+D18</f>
        <v>0</v>
      </c>
      <c r="E23" s="440">
        <f>E11+E18</f>
        <v>0</v>
      </c>
    </row>
    <row r="24" spans="1:5" ht="15" customHeight="1">
      <c r="A24" s="434"/>
      <c r="B24" s="426"/>
      <c r="C24" s="435"/>
      <c r="D24" s="434"/>
      <c r="E24" s="436"/>
    </row>
    <row r="25" spans="1:5" ht="12.75" customHeight="1">
      <c r="A25" s="437" t="s">
        <v>664</v>
      </c>
      <c r="B25" s="438"/>
      <c r="C25" s="438"/>
      <c r="D25" s="439"/>
      <c r="E25" s="439"/>
    </row>
    <row r="26" spans="1:5" ht="12.75">
      <c r="A26" s="666" t="s">
        <v>353</v>
      </c>
      <c r="B26" s="666"/>
      <c r="C26" s="666"/>
      <c r="D26" s="666"/>
      <c r="E26" s="666"/>
    </row>
  </sheetData>
  <mergeCells count="6">
    <mergeCell ref="B11:C11"/>
    <mergeCell ref="A26:E26"/>
    <mergeCell ref="A5:E5"/>
    <mergeCell ref="A7:E7"/>
    <mergeCell ref="B9:C9"/>
    <mergeCell ref="B10:C10"/>
  </mergeCells>
  <printOptions/>
  <pageMargins left="0.7874015748031497" right="0.3937007874015748" top="0.7874015748031497" bottom="0.7874015748031497" header="0" footer="0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5.57421875" style="0" customWidth="1"/>
    <col min="2" max="2" width="1.8515625" style="0" customWidth="1"/>
    <col min="3" max="3" width="64.140625" style="0" customWidth="1"/>
    <col min="4" max="4" width="12.8515625" style="0" customWidth="1"/>
    <col min="5" max="5" width="13.7109375" style="0" customWidth="1"/>
  </cols>
  <sheetData>
    <row r="1" spans="1:5" ht="12.75">
      <c r="A1" s="169"/>
      <c r="B1" s="169"/>
      <c r="C1" s="216"/>
      <c r="D1" s="240" t="s">
        <v>691</v>
      </c>
      <c r="E1" s="216"/>
    </row>
    <row r="2" spans="1:5" ht="14.25">
      <c r="A2" s="171"/>
      <c r="B2" s="171"/>
      <c r="C2" s="172" t="s">
        <v>330</v>
      </c>
      <c r="D2" s="173"/>
      <c r="E2" s="173"/>
    </row>
    <row r="3" spans="1:5" ht="14.25">
      <c r="A3" s="171"/>
      <c r="B3" s="174"/>
      <c r="C3" s="175" t="s">
        <v>331</v>
      </c>
      <c r="D3" s="176"/>
      <c r="E3" s="176"/>
    </row>
    <row r="4" spans="1:5" ht="14.25">
      <c r="A4" s="171"/>
      <c r="B4" s="171"/>
      <c r="C4" s="171"/>
      <c r="D4" s="171"/>
      <c r="E4" s="171"/>
    </row>
    <row r="5" spans="1:5" ht="19.5" customHeight="1">
      <c r="A5" s="530" t="s">
        <v>332</v>
      </c>
      <c r="B5" s="530"/>
      <c r="C5" s="530"/>
      <c r="D5" s="530"/>
      <c r="E5" s="530"/>
    </row>
    <row r="6" spans="1:5" ht="14.25">
      <c r="A6" s="177"/>
      <c r="B6" s="177"/>
      <c r="C6" s="177"/>
      <c r="D6" s="177"/>
      <c r="E6" s="177"/>
    </row>
    <row r="7" spans="1:5" ht="14.25">
      <c r="A7" s="675" t="s">
        <v>333</v>
      </c>
      <c r="B7" s="675"/>
      <c r="C7" s="675"/>
      <c r="D7" s="675"/>
      <c r="E7" s="675"/>
    </row>
    <row r="8" spans="1:5" ht="14.25">
      <c r="A8" s="171"/>
      <c r="B8" s="171"/>
      <c r="C8" s="171"/>
      <c r="D8" s="171"/>
      <c r="E8" s="171"/>
    </row>
    <row r="9" spans="1:5" ht="71.25">
      <c r="A9" s="178" t="s">
        <v>131</v>
      </c>
      <c r="B9" s="676" t="s">
        <v>334</v>
      </c>
      <c r="C9" s="677"/>
      <c r="D9" s="178" t="s">
        <v>8</v>
      </c>
      <c r="E9" s="178" t="s">
        <v>9</v>
      </c>
    </row>
    <row r="10" spans="1:5" ht="15">
      <c r="A10" s="179">
        <v>1</v>
      </c>
      <c r="B10" s="678">
        <v>2</v>
      </c>
      <c r="C10" s="679"/>
      <c r="D10" s="179">
        <v>3</v>
      </c>
      <c r="E10" s="181">
        <v>4</v>
      </c>
    </row>
    <row r="11" spans="1:5" ht="14.25">
      <c r="A11" s="178" t="s">
        <v>138</v>
      </c>
      <c r="B11" s="672" t="s">
        <v>335</v>
      </c>
      <c r="C11" s="673"/>
      <c r="D11" s="400">
        <f>+D12+D13+D14+D15+D16+D17+D18</f>
        <v>0</v>
      </c>
      <c r="E11" s="400">
        <f>+E12+E13+E14+E15+E16+E17+E18</f>
        <v>0</v>
      </c>
    </row>
    <row r="12" spans="1:5" ht="15">
      <c r="A12" s="179" t="s">
        <v>336</v>
      </c>
      <c r="B12" s="183"/>
      <c r="C12" s="184" t="s">
        <v>337</v>
      </c>
      <c r="D12" s="185"/>
      <c r="E12" s="401"/>
    </row>
    <row r="13" spans="1:5" ht="30">
      <c r="A13" s="179" t="s">
        <v>338</v>
      </c>
      <c r="B13" s="183"/>
      <c r="C13" s="184" t="s">
        <v>339</v>
      </c>
      <c r="D13" s="185"/>
      <c r="E13" s="401"/>
    </row>
    <row r="14" spans="1:5" ht="15">
      <c r="A14" s="186" t="s">
        <v>263</v>
      </c>
      <c r="B14" s="183"/>
      <c r="C14" s="184" t="s">
        <v>340</v>
      </c>
      <c r="D14" s="185"/>
      <c r="E14" s="401"/>
    </row>
    <row r="15" spans="1:5" ht="15">
      <c r="A15" s="186" t="s">
        <v>341</v>
      </c>
      <c r="B15" s="187"/>
      <c r="C15" s="188" t="s">
        <v>342</v>
      </c>
      <c r="D15" s="185"/>
      <c r="E15" s="401"/>
    </row>
    <row r="16" spans="1:5" ht="15">
      <c r="A16" s="186" t="s">
        <v>343</v>
      </c>
      <c r="B16" s="183"/>
      <c r="C16" s="184" t="s">
        <v>344</v>
      </c>
      <c r="D16" s="185"/>
      <c r="E16" s="401"/>
    </row>
    <row r="17" spans="1:5" ht="15">
      <c r="A17" s="186" t="s">
        <v>345</v>
      </c>
      <c r="B17" s="183"/>
      <c r="C17" s="184" t="s">
        <v>346</v>
      </c>
      <c r="D17" s="185"/>
      <c r="E17" s="401"/>
    </row>
    <row r="18" spans="1:5" ht="30">
      <c r="A18" s="179" t="s">
        <v>347</v>
      </c>
      <c r="B18" s="183"/>
      <c r="C18" s="184" t="s">
        <v>348</v>
      </c>
      <c r="D18" s="185"/>
      <c r="E18" s="401"/>
    </row>
    <row r="19" spans="1:5" ht="15">
      <c r="A19" s="186" t="s">
        <v>349</v>
      </c>
      <c r="B19" s="183"/>
      <c r="C19" s="184" t="s">
        <v>350</v>
      </c>
      <c r="D19" s="185"/>
      <c r="E19" s="401"/>
    </row>
    <row r="20" spans="1:5" ht="14.25">
      <c r="A20" s="178" t="s">
        <v>139</v>
      </c>
      <c r="B20" s="672" t="s">
        <v>351</v>
      </c>
      <c r="C20" s="673"/>
      <c r="D20" s="182"/>
      <c r="E20" s="400"/>
    </row>
    <row r="21" spans="1:5" ht="14.25">
      <c r="A21" s="178" t="s">
        <v>142</v>
      </c>
      <c r="B21" s="672" t="s">
        <v>352</v>
      </c>
      <c r="C21" s="673"/>
      <c r="D21" s="400">
        <f>+D11-D20</f>
        <v>0</v>
      </c>
      <c r="E21" s="400">
        <f>+E11-E20</f>
        <v>0</v>
      </c>
    </row>
    <row r="22" spans="1:5" ht="12.75">
      <c r="A22" s="169"/>
      <c r="B22" s="169"/>
      <c r="C22" s="674" t="s">
        <v>353</v>
      </c>
      <c r="D22" s="674"/>
      <c r="E22" s="674"/>
    </row>
  </sheetData>
  <sheetProtection/>
  <mergeCells count="8">
    <mergeCell ref="B20:C20"/>
    <mergeCell ref="B21:C21"/>
    <mergeCell ref="C22:E22"/>
    <mergeCell ref="A5:E5"/>
    <mergeCell ref="A7:E7"/>
    <mergeCell ref="B9:C9"/>
    <mergeCell ref="B10:C10"/>
    <mergeCell ref="B11:C11"/>
  </mergeCells>
  <printOptions/>
  <pageMargins left="0.7874015748031497" right="0.1968503937007874" top="0.7874015748031497" bottom="0.7874015748031497" header="0.31496062992125984" footer="0.31496062992125984"/>
  <pageSetup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"/>
  <sheetViews>
    <sheetView showZeros="0" zoomScalePageLayoutView="0" workbookViewId="0" topLeftCell="A22">
      <selection activeCell="D34" sqref="D34"/>
    </sheetView>
  </sheetViews>
  <sheetFormatPr defaultColWidth="9.140625" defaultRowHeight="12.75"/>
  <cols>
    <col min="1" max="1" width="6.421875" style="191" bestFit="1" customWidth="1"/>
    <col min="2" max="2" width="30.57421875" style="191" bestFit="1" customWidth="1"/>
    <col min="3" max="3" width="13.421875" style="191" customWidth="1"/>
    <col min="4" max="4" width="10.421875" style="191" customWidth="1"/>
    <col min="5" max="5" width="15.28125" style="191" customWidth="1"/>
    <col min="6" max="6" width="15.421875" style="191" customWidth="1"/>
    <col min="7" max="7" width="9.140625" style="191" customWidth="1"/>
    <col min="8" max="8" width="12.140625" style="191" bestFit="1" customWidth="1"/>
    <col min="9" max="9" width="11.421875" style="191" customWidth="1"/>
    <col min="10" max="16384" width="9.140625" style="191" customWidth="1"/>
  </cols>
  <sheetData>
    <row r="1" spans="1:10" ht="12.75">
      <c r="A1" s="189"/>
      <c r="B1" s="189"/>
      <c r="C1" s="189"/>
      <c r="D1" s="189"/>
      <c r="E1" s="189"/>
      <c r="F1" s="189"/>
      <c r="G1" s="189"/>
      <c r="H1" s="190"/>
      <c r="I1" s="461" t="s">
        <v>692</v>
      </c>
      <c r="J1" s="189"/>
    </row>
    <row r="2" spans="1:10" ht="12.75">
      <c r="A2" s="189"/>
      <c r="B2" s="189"/>
      <c r="C2" s="189"/>
      <c r="D2" s="189"/>
      <c r="E2" s="189"/>
      <c r="F2" s="189"/>
      <c r="G2" s="189"/>
      <c r="H2" s="192" t="s">
        <v>354</v>
      </c>
      <c r="I2" s="189"/>
      <c r="J2" s="189"/>
    </row>
    <row r="3" spans="1:10" ht="12.75">
      <c r="A3" s="189"/>
      <c r="B3" s="189"/>
      <c r="C3" s="189"/>
      <c r="D3" s="189"/>
      <c r="E3" s="189"/>
      <c r="F3" s="189"/>
      <c r="G3" s="189"/>
      <c r="H3" s="192" t="s">
        <v>355</v>
      </c>
      <c r="I3" s="189"/>
      <c r="J3" s="189"/>
    </row>
    <row r="4" spans="1:10" ht="8.25" customHeight="1">
      <c r="A4" s="189"/>
      <c r="B4" s="189"/>
      <c r="C4" s="189"/>
      <c r="D4" s="189"/>
      <c r="E4" s="189"/>
      <c r="F4" s="189"/>
      <c r="G4" s="189"/>
      <c r="H4" s="189"/>
      <c r="I4" s="189"/>
      <c r="J4" s="189"/>
    </row>
    <row r="5" spans="1:10" ht="17.25" customHeight="1">
      <c r="A5" s="680" t="s">
        <v>356</v>
      </c>
      <c r="B5" s="681"/>
      <c r="C5" s="681"/>
      <c r="D5" s="681"/>
      <c r="E5" s="681"/>
      <c r="F5" s="681"/>
      <c r="G5" s="681"/>
      <c r="H5" s="681"/>
      <c r="I5" s="681"/>
      <c r="J5" s="681"/>
    </row>
    <row r="6" spans="1:10" ht="12.75">
      <c r="A6" s="189"/>
      <c r="B6" s="189"/>
      <c r="C6" s="189"/>
      <c r="D6" s="189"/>
      <c r="E6" s="189"/>
      <c r="F6" s="189"/>
      <c r="G6" s="189"/>
      <c r="H6" s="189"/>
      <c r="I6" s="189"/>
      <c r="J6" s="189"/>
    </row>
    <row r="7" spans="1:10" ht="15.75">
      <c r="A7" s="682" t="s">
        <v>357</v>
      </c>
      <c r="B7" s="683"/>
      <c r="C7" s="683"/>
      <c r="D7" s="683"/>
      <c r="E7" s="683"/>
      <c r="F7" s="683"/>
      <c r="G7" s="683"/>
      <c r="H7" s="683"/>
      <c r="I7" s="683"/>
      <c r="J7" s="683"/>
    </row>
    <row r="8" spans="1:10" ht="12.75">
      <c r="A8" s="189"/>
      <c r="B8" s="189"/>
      <c r="C8" s="189"/>
      <c r="D8" s="189"/>
      <c r="E8" s="189"/>
      <c r="F8" s="189"/>
      <c r="G8" s="189"/>
      <c r="H8" s="189"/>
      <c r="I8" s="189"/>
      <c r="J8" s="189"/>
    </row>
    <row r="9" spans="1:10" ht="47.25" customHeight="1">
      <c r="A9" s="684" t="s">
        <v>131</v>
      </c>
      <c r="B9" s="686" t="s">
        <v>6</v>
      </c>
      <c r="C9" s="686" t="s">
        <v>107</v>
      </c>
      <c r="D9" s="686" t="s">
        <v>108</v>
      </c>
      <c r="E9" s="686" t="s">
        <v>109</v>
      </c>
      <c r="F9" s="686"/>
      <c r="G9" s="686" t="s">
        <v>358</v>
      </c>
      <c r="H9" s="686"/>
      <c r="I9" s="686" t="s">
        <v>25</v>
      </c>
      <c r="J9" s="686" t="s">
        <v>136</v>
      </c>
    </row>
    <row r="10" spans="1:10" ht="24">
      <c r="A10" s="685"/>
      <c r="B10" s="686"/>
      <c r="C10" s="686"/>
      <c r="D10" s="686"/>
      <c r="E10" s="194" t="s">
        <v>359</v>
      </c>
      <c r="F10" s="194" t="s">
        <v>360</v>
      </c>
      <c r="G10" s="194" t="s">
        <v>361</v>
      </c>
      <c r="H10" s="194" t="s">
        <v>362</v>
      </c>
      <c r="I10" s="686"/>
      <c r="J10" s="686"/>
    </row>
    <row r="11" spans="1:10" ht="12.75">
      <c r="A11" s="195">
        <v>1</v>
      </c>
      <c r="B11" s="196">
        <v>2</v>
      </c>
      <c r="C11" s="196">
        <v>3</v>
      </c>
      <c r="D11" s="196">
        <v>4</v>
      </c>
      <c r="E11" s="196">
        <v>5</v>
      </c>
      <c r="F11" s="196">
        <v>6</v>
      </c>
      <c r="G11" s="196">
        <v>7</v>
      </c>
      <c r="H11" s="195">
        <v>8</v>
      </c>
      <c r="I11" s="196">
        <v>9</v>
      </c>
      <c r="J11" s="196">
        <v>10</v>
      </c>
    </row>
    <row r="12" spans="1:10" ht="24">
      <c r="A12" s="193" t="s">
        <v>138</v>
      </c>
      <c r="B12" s="197" t="s">
        <v>363</v>
      </c>
      <c r="C12" s="198"/>
      <c r="D12" s="199">
        <v>44.39</v>
      </c>
      <c r="E12" s="200"/>
      <c r="F12" s="200"/>
      <c r="G12" s="200"/>
      <c r="H12" s="200"/>
      <c r="I12" s="200"/>
      <c r="J12" s="201">
        <f>SUM(C12:I12)</f>
        <v>44.39</v>
      </c>
    </row>
    <row r="13" spans="1:10" ht="24">
      <c r="A13" s="194" t="s">
        <v>139</v>
      </c>
      <c r="B13" s="202" t="s">
        <v>364</v>
      </c>
      <c r="C13" s="198"/>
      <c r="D13" s="402">
        <f>+D14+D15</f>
        <v>13235.35</v>
      </c>
      <c r="E13" s="204"/>
      <c r="F13" s="204"/>
      <c r="G13" s="204"/>
      <c r="H13" s="204"/>
      <c r="I13" s="204"/>
      <c r="J13" s="201">
        <f aca="true" t="shared" si="0" ref="J13:J35">SUM(C13:I13)</f>
        <v>13235.35</v>
      </c>
    </row>
    <row r="14" spans="1:10" ht="12.75">
      <c r="A14" s="194" t="s">
        <v>365</v>
      </c>
      <c r="B14" s="205" t="s">
        <v>366</v>
      </c>
      <c r="C14" s="198"/>
      <c r="D14" s="206">
        <v>13200</v>
      </c>
      <c r="E14" s="198"/>
      <c r="F14" s="198"/>
      <c r="G14" s="198"/>
      <c r="H14" s="198"/>
      <c r="I14" s="198"/>
      <c r="J14" s="201">
        <f t="shared" si="0"/>
        <v>13200</v>
      </c>
    </row>
    <row r="15" spans="1:10" ht="24">
      <c r="A15" s="194" t="s">
        <v>367</v>
      </c>
      <c r="B15" s="205" t="s">
        <v>368</v>
      </c>
      <c r="C15" s="198"/>
      <c r="D15" s="207">
        <v>35.35</v>
      </c>
      <c r="E15" s="198"/>
      <c r="F15" s="198"/>
      <c r="G15" s="198"/>
      <c r="H15" s="198"/>
      <c r="I15" s="198"/>
      <c r="J15" s="201">
        <f t="shared" si="0"/>
        <v>35.35</v>
      </c>
    </row>
    <row r="16" spans="1:10" ht="24">
      <c r="A16" s="194" t="s">
        <v>142</v>
      </c>
      <c r="B16" s="202" t="s">
        <v>369</v>
      </c>
      <c r="C16" s="198"/>
      <c r="D16" s="203">
        <f>+D17+D18+D19+D20</f>
        <v>-13240.24</v>
      </c>
      <c r="E16" s="198"/>
      <c r="F16" s="198"/>
      <c r="G16" s="198"/>
      <c r="H16" s="198"/>
      <c r="I16" s="198"/>
      <c r="J16" s="201">
        <f t="shared" si="0"/>
        <v>-13240.24</v>
      </c>
    </row>
    <row r="17" spans="1:10" ht="12.75">
      <c r="A17" s="194" t="s">
        <v>370</v>
      </c>
      <c r="B17" s="205" t="s">
        <v>371</v>
      </c>
      <c r="C17" s="204"/>
      <c r="D17" s="203"/>
      <c r="E17" s="204"/>
      <c r="F17" s="204"/>
      <c r="G17" s="204"/>
      <c r="H17" s="204"/>
      <c r="I17" s="204"/>
      <c r="J17" s="201">
        <f t="shared" si="0"/>
        <v>0</v>
      </c>
    </row>
    <row r="18" spans="1:10" ht="12.75">
      <c r="A18" s="194" t="s">
        <v>372</v>
      </c>
      <c r="B18" s="205" t="s">
        <v>373</v>
      </c>
      <c r="C18" s="204"/>
      <c r="D18" s="203"/>
      <c r="E18" s="204"/>
      <c r="F18" s="204"/>
      <c r="G18" s="204"/>
      <c r="H18" s="204"/>
      <c r="I18" s="204"/>
      <c r="J18" s="201">
        <f t="shared" si="0"/>
        <v>0</v>
      </c>
    </row>
    <row r="19" spans="1:10" ht="12.75">
      <c r="A19" s="194" t="s">
        <v>374</v>
      </c>
      <c r="B19" s="205" t="s">
        <v>375</v>
      </c>
      <c r="C19" s="204"/>
      <c r="D19" s="207">
        <v>-13240.24</v>
      </c>
      <c r="E19" s="204"/>
      <c r="F19" s="204"/>
      <c r="G19" s="204"/>
      <c r="H19" s="204"/>
      <c r="I19" s="204"/>
      <c r="J19" s="201">
        <f t="shared" si="0"/>
        <v>-13240.24</v>
      </c>
    </row>
    <row r="20" spans="1:10" ht="12.75">
      <c r="A20" s="194" t="s">
        <v>376</v>
      </c>
      <c r="B20" s="205" t="s">
        <v>377</v>
      </c>
      <c r="C20" s="204"/>
      <c r="D20" s="203"/>
      <c r="E20" s="204"/>
      <c r="F20" s="204"/>
      <c r="G20" s="204"/>
      <c r="H20" s="204"/>
      <c r="I20" s="204"/>
      <c r="J20" s="201">
        <f t="shared" si="0"/>
        <v>0</v>
      </c>
    </row>
    <row r="21" spans="1:10" ht="12.75">
      <c r="A21" s="194" t="s">
        <v>144</v>
      </c>
      <c r="B21" s="202" t="s">
        <v>378</v>
      </c>
      <c r="C21" s="200"/>
      <c r="D21" s="200"/>
      <c r="E21" s="200"/>
      <c r="F21" s="200"/>
      <c r="G21" s="200"/>
      <c r="H21" s="200"/>
      <c r="I21" s="200"/>
      <c r="J21" s="201">
        <f t="shared" si="0"/>
        <v>0</v>
      </c>
    </row>
    <row r="22" spans="1:10" ht="24" customHeight="1">
      <c r="A22" s="193" t="s">
        <v>146</v>
      </c>
      <c r="B22" s="208" t="s">
        <v>379</v>
      </c>
      <c r="C22" s="209"/>
      <c r="D22" s="199">
        <f>+D12+D13+D16+D21</f>
        <v>39.5</v>
      </c>
      <c r="E22" s="200"/>
      <c r="F22" s="200"/>
      <c r="G22" s="200"/>
      <c r="H22" s="200"/>
      <c r="I22" s="200"/>
      <c r="J22" s="201">
        <f t="shared" si="0"/>
        <v>39.5</v>
      </c>
    </row>
    <row r="23" spans="1:10" ht="24">
      <c r="A23" s="194" t="s">
        <v>148</v>
      </c>
      <c r="B23" s="210" t="s">
        <v>380</v>
      </c>
      <c r="C23" s="200"/>
      <c r="D23" s="200"/>
      <c r="E23" s="200"/>
      <c r="F23" s="200"/>
      <c r="G23" s="200"/>
      <c r="H23" s="200"/>
      <c r="I23" s="200"/>
      <c r="J23" s="201">
        <f t="shared" si="0"/>
        <v>0</v>
      </c>
    </row>
    <row r="24" spans="1:10" ht="36">
      <c r="A24" s="194" t="s">
        <v>150</v>
      </c>
      <c r="B24" s="210" t="s">
        <v>381</v>
      </c>
      <c r="C24" s="200"/>
      <c r="D24" s="200"/>
      <c r="E24" s="200"/>
      <c r="F24" s="200"/>
      <c r="G24" s="200"/>
      <c r="H24" s="200"/>
      <c r="I24" s="200"/>
      <c r="J24" s="201">
        <f t="shared" si="0"/>
        <v>0</v>
      </c>
    </row>
    <row r="25" spans="1:10" ht="24">
      <c r="A25" s="194" t="s">
        <v>152</v>
      </c>
      <c r="B25" s="211" t="s">
        <v>382</v>
      </c>
      <c r="C25" s="200"/>
      <c r="D25" s="200"/>
      <c r="E25" s="200"/>
      <c r="F25" s="200"/>
      <c r="G25" s="200"/>
      <c r="H25" s="200"/>
      <c r="I25" s="200"/>
      <c r="J25" s="201">
        <f t="shared" si="0"/>
        <v>0</v>
      </c>
    </row>
    <row r="26" spans="1:10" ht="24">
      <c r="A26" s="194" t="s">
        <v>154</v>
      </c>
      <c r="B26" s="211" t="s">
        <v>383</v>
      </c>
      <c r="C26" s="200"/>
      <c r="D26" s="200"/>
      <c r="E26" s="200"/>
      <c r="F26" s="200"/>
      <c r="G26" s="200"/>
      <c r="H26" s="200"/>
      <c r="I26" s="200"/>
      <c r="J26" s="201">
        <f t="shared" si="0"/>
        <v>0</v>
      </c>
    </row>
    <row r="27" spans="1:10" ht="48">
      <c r="A27" s="194" t="s">
        <v>155</v>
      </c>
      <c r="B27" s="211" t="s">
        <v>384</v>
      </c>
      <c r="C27" s="200"/>
      <c r="D27" s="200">
        <f>+D28+D29+D30+D31</f>
        <v>0</v>
      </c>
      <c r="E27" s="200"/>
      <c r="F27" s="200"/>
      <c r="G27" s="200"/>
      <c r="H27" s="200"/>
      <c r="I27" s="200"/>
      <c r="J27" s="201">
        <f t="shared" si="0"/>
        <v>0</v>
      </c>
    </row>
    <row r="28" spans="1:10" ht="12.75">
      <c r="A28" s="194" t="s">
        <v>385</v>
      </c>
      <c r="B28" s="212" t="s">
        <v>371</v>
      </c>
      <c r="C28" s="200"/>
      <c r="D28" s="200"/>
      <c r="E28" s="200"/>
      <c r="F28" s="200"/>
      <c r="G28" s="200"/>
      <c r="H28" s="200"/>
      <c r="I28" s="200"/>
      <c r="J28" s="201">
        <f t="shared" si="0"/>
        <v>0</v>
      </c>
    </row>
    <row r="29" spans="1:10" ht="12.75">
      <c r="A29" s="194" t="s">
        <v>386</v>
      </c>
      <c r="B29" s="212" t="s">
        <v>373</v>
      </c>
      <c r="C29" s="200"/>
      <c r="D29" s="200"/>
      <c r="E29" s="200"/>
      <c r="F29" s="200"/>
      <c r="G29" s="200"/>
      <c r="H29" s="200"/>
      <c r="I29" s="200"/>
      <c r="J29" s="201">
        <f t="shared" si="0"/>
        <v>0</v>
      </c>
    </row>
    <row r="30" spans="1:10" ht="12.75">
      <c r="A30" s="194" t="s">
        <v>387</v>
      </c>
      <c r="B30" s="212" t="s">
        <v>375</v>
      </c>
      <c r="C30" s="200"/>
      <c r="D30" s="200"/>
      <c r="E30" s="200"/>
      <c r="F30" s="200"/>
      <c r="G30" s="200"/>
      <c r="H30" s="200"/>
      <c r="I30" s="200"/>
      <c r="J30" s="201">
        <f t="shared" si="0"/>
        <v>0</v>
      </c>
    </row>
    <row r="31" spans="1:10" ht="12.75">
      <c r="A31" s="194" t="s">
        <v>388</v>
      </c>
      <c r="B31" s="212" t="s">
        <v>377</v>
      </c>
      <c r="C31" s="200"/>
      <c r="D31" s="200"/>
      <c r="E31" s="200"/>
      <c r="F31" s="200"/>
      <c r="G31" s="200"/>
      <c r="H31" s="200"/>
      <c r="I31" s="200"/>
      <c r="J31" s="201">
        <f t="shared" si="0"/>
        <v>0</v>
      </c>
    </row>
    <row r="32" spans="1:10" ht="12.75">
      <c r="A32" s="194" t="s">
        <v>156</v>
      </c>
      <c r="B32" s="211" t="s">
        <v>389</v>
      </c>
      <c r="C32" s="200"/>
      <c r="D32" s="200"/>
      <c r="E32" s="200"/>
      <c r="F32" s="200"/>
      <c r="G32" s="200"/>
      <c r="H32" s="200"/>
      <c r="I32" s="200"/>
      <c r="J32" s="201">
        <f t="shared" si="0"/>
        <v>0</v>
      </c>
    </row>
    <row r="33" spans="1:10" ht="27.75" customHeight="1">
      <c r="A33" s="193" t="s">
        <v>157</v>
      </c>
      <c r="B33" s="213" t="s">
        <v>390</v>
      </c>
      <c r="C33" s="200"/>
      <c r="D33" s="200">
        <f>+D23+D24+D25+D26+D27+D32</f>
        <v>0</v>
      </c>
      <c r="E33" s="200"/>
      <c r="F33" s="200"/>
      <c r="G33" s="200"/>
      <c r="H33" s="200"/>
      <c r="I33" s="200"/>
      <c r="J33" s="201">
        <f t="shared" si="0"/>
        <v>0</v>
      </c>
    </row>
    <row r="34" spans="1:10" ht="24">
      <c r="A34" s="193" t="s">
        <v>159</v>
      </c>
      <c r="B34" s="213" t="s">
        <v>391</v>
      </c>
      <c r="C34" s="200"/>
      <c r="D34" s="199">
        <f>+D22-D33</f>
        <v>39.5</v>
      </c>
      <c r="E34" s="200"/>
      <c r="F34" s="200"/>
      <c r="G34" s="200"/>
      <c r="H34" s="200"/>
      <c r="I34" s="200"/>
      <c r="J34" s="201">
        <f t="shared" si="0"/>
        <v>39.5</v>
      </c>
    </row>
    <row r="35" spans="1:10" ht="24">
      <c r="A35" s="193" t="s">
        <v>160</v>
      </c>
      <c r="B35" s="213" t="s">
        <v>392</v>
      </c>
      <c r="C35" s="200"/>
      <c r="D35" s="199">
        <f>+D12-D23</f>
        <v>44.39</v>
      </c>
      <c r="E35" s="200"/>
      <c r="F35" s="200"/>
      <c r="G35" s="200"/>
      <c r="H35" s="200"/>
      <c r="I35" s="200"/>
      <c r="J35" s="201">
        <f t="shared" si="0"/>
        <v>44.39</v>
      </c>
    </row>
    <row r="36" spans="1:10" ht="15" customHeight="1">
      <c r="A36" s="214"/>
      <c r="B36" s="214"/>
      <c r="C36" s="189"/>
      <c r="D36" s="189"/>
      <c r="E36" s="215" t="s">
        <v>393</v>
      </c>
      <c r="F36" s="189"/>
      <c r="G36" s="189"/>
      <c r="H36" s="189"/>
      <c r="I36" s="189"/>
      <c r="J36" s="189"/>
    </row>
    <row r="37" spans="1:10" ht="12.75" customHeight="1">
      <c r="A37" s="687" t="s">
        <v>394</v>
      </c>
      <c r="B37" s="687"/>
      <c r="C37" s="687"/>
      <c r="D37" s="687"/>
      <c r="E37" s="687"/>
      <c r="F37" s="687"/>
      <c r="G37" s="687"/>
      <c r="H37" s="189"/>
      <c r="I37" s="189"/>
      <c r="J37" s="189"/>
    </row>
    <row r="38" spans="1:10" ht="12.75">
      <c r="A38" s="189"/>
      <c r="B38" s="189"/>
      <c r="C38" s="189"/>
      <c r="D38" s="189"/>
      <c r="E38" s="189"/>
      <c r="F38" s="189"/>
      <c r="G38" s="189"/>
      <c r="H38" s="189"/>
      <c r="I38" s="189"/>
      <c r="J38" s="189"/>
    </row>
  </sheetData>
  <sheetProtection/>
  <mergeCells count="11">
    <mergeCell ref="A37:G37"/>
    <mergeCell ref="A5:J5"/>
    <mergeCell ref="A7:J7"/>
    <mergeCell ref="A9:A10"/>
    <mergeCell ref="B9:B10"/>
    <mergeCell ref="C9:C10"/>
    <mergeCell ref="D9:D10"/>
    <mergeCell ref="E9:F9"/>
    <mergeCell ref="G9:H9"/>
    <mergeCell ref="I9:I10"/>
    <mergeCell ref="J9:J10"/>
  </mergeCells>
  <printOptions/>
  <pageMargins left="0.3937007874015748" right="0.3937007874015748" top="0.7874015748031497" bottom="0.3937007874015748" header="0.31496062992125984" footer="0.3149606299212598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E17" sqref="E17"/>
    </sheetView>
  </sheetViews>
  <sheetFormatPr defaultColWidth="9.140625" defaultRowHeight="12.75"/>
  <cols>
    <col min="1" max="1" width="5.57421875" style="409" customWidth="1"/>
    <col min="2" max="2" width="1.8515625" style="409" customWidth="1"/>
    <col min="3" max="3" width="52.00390625" style="409" customWidth="1"/>
    <col min="4" max="5" width="15.7109375" style="409" customWidth="1"/>
    <col min="6" max="16384" width="9.140625" style="409" customWidth="1"/>
  </cols>
  <sheetData>
    <row r="1" spans="4:5" ht="12.75">
      <c r="D1" s="240" t="s">
        <v>681</v>
      </c>
      <c r="E1" s="437"/>
    </row>
    <row r="2" spans="1:5" ht="12.75">
      <c r="A2" s="410"/>
      <c r="B2" s="410"/>
      <c r="C2" s="410"/>
      <c r="D2" s="444"/>
      <c r="E2" s="445" t="s">
        <v>665</v>
      </c>
    </row>
    <row r="3" spans="1:5" ht="12.75">
      <c r="A3" s="410"/>
      <c r="B3" s="410"/>
      <c r="C3" s="446"/>
      <c r="D3" s="447" t="s">
        <v>666</v>
      </c>
      <c r="E3" s="447"/>
    </row>
    <row r="4" spans="1:5" ht="12.75">
      <c r="A4" s="410"/>
      <c r="B4" s="410"/>
      <c r="C4" s="446"/>
      <c r="D4" s="447"/>
      <c r="E4" s="447"/>
    </row>
    <row r="5" spans="1:5" ht="33" customHeight="1">
      <c r="A5" s="667" t="s">
        <v>667</v>
      </c>
      <c r="B5" s="667"/>
      <c r="C5" s="667"/>
      <c r="D5" s="667"/>
      <c r="E5" s="667"/>
    </row>
    <row r="6" spans="1:5" ht="12.75" customHeight="1">
      <c r="A6" s="412"/>
      <c r="B6" s="412"/>
      <c r="C6" s="412"/>
      <c r="D6" s="412"/>
      <c r="E6" s="412"/>
    </row>
    <row r="7" spans="1:5" ht="15" customHeight="1">
      <c r="A7" s="547" t="s">
        <v>668</v>
      </c>
      <c r="B7" s="547"/>
      <c r="C7" s="547"/>
      <c r="D7" s="547"/>
      <c r="E7" s="547"/>
    </row>
    <row r="8" spans="1:5" ht="12.75">
      <c r="A8" s="410"/>
      <c r="B8" s="410"/>
      <c r="C8" s="410"/>
      <c r="D8" s="410"/>
      <c r="E8" s="410"/>
    </row>
    <row r="9" spans="1:5" ht="38.25">
      <c r="A9" s="295" t="s">
        <v>131</v>
      </c>
      <c r="B9" s="695" t="s">
        <v>334</v>
      </c>
      <c r="C9" s="696"/>
      <c r="D9" s="295" t="s">
        <v>175</v>
      </c>
      <c r="E9" s="295" t="s">
        <v>176</v>
      </c>
    </row>
    <row r="10" spans="1:5" ht="12.75">
      <c r="A10" s="448">
        <v>1</v>
      </c>
      <c r="B10" s="697">
        <v>2</v>
      </c>
      <c r="C10" s="698"/>
      <c r="D10" s="448">
        <v>3</v>
      </c>
      <c r="E10" s="448">
        <v>4</v>
      </c>
    </row>
    <row r="11" spans="1:5" ht="12.75">
      <c r="A11" s="220" t="s">
        <v>138</v>
      </c>
      <c r="B11" s="688" t="s">
        <v>669</v>
      </c>
      <c r="C11" s="689"/>
      <c r="D11" s="456">
        <f>SUM(D12:D18)</f>
        <v>22300</v>
      </c>
      <c r="E11" s="456">
        <f>SUM(E12:E18)</f>
        <v>23992.61</v>
      </c>
    </row>
    <row r="12" spans="1:5" ht="12.75">
      <c r="A12" s="6" t="s">
        <v>336</v>
      </c>
      <c r="B12" s="5"/>
      <c r="C12" s="449" t="s">
        <v>670</v>
      </c>
      <c r="D12" s="457"/>
      <c r="E12" s="458"/>
    </row>
    <row r="13" spans="1:5" ht="12.75">
      <c r="A13" s="6" t="s">
        <v>338</v>
      </c>
      <c r="B13" s="5"/>
      <c r="C13" s="449" t="s">
        <v>671</v>
      </c>
      <c r="D13" s="457"/>
      <c r="E13" s="458"/>
    </row>
    <row r="14" spans="1:5" ht="12.75">
      <c r="A14" s="6" t="s">
        <v>263</v>
      </c>
      <c r="B14" s="5"/>
      <c r="C14" s="449" t="s">
        <v>672</v>
      </c>
      <c r="D14" s="457"/>
      <c r="E14" s="458"/>
    </row>
    <row r="15" spans="1:5" ht="12.75">
      <c r="A15" s="11" t="s">
        <v>341</v>
      </c>
      <c r="B15" s="450"/>
      <c r="C15" s="449" t="s">
        <v>673</v>
      </c>
      <c r="D15" s="457"/>
      <c r="E15" s="458"/>
    </row>
    <row r="16" spans="1:5" ht="25.5">
      <c r="A16" s="451" t="s">
        <v>343</v>
      </c>
      <c r="B16" s="450"/>
      <c r="C16" s="449" t="s">
        <v>674</v>
      </c>
      <c r="D16" s="457"/>
      <c r="E16" s="458"/>
    </row>
    <row r="17" spans="1:5" ht="12.75">
      <c r="A17" s="451" t="s">
        <v>345</v>
      </c>
      <c r="B17" s="450"/>
      <c r="C17" s="449" t="s">
        <v>675</v>
      </c>
      <c r="D17" s="457">
        <v>22300</v>
      </c>
      <c r="E17" s="459">
        <v>23992.61</v>
      </c>
    </row>
    <row r="18" spans="1:5" ht="12.75">
      <c r="A18" s="11" t="s">
        <v>347</v>
      </c>
      <c r="B18" s="450"/>
      <c r="C18" s="449" t="s">
        <v>481</v>
      </c>
      <c r="D18" s="457"/>
      <c r="E18" s="458"/>
    </row>
    <row r="19" spans="1:5" ht="12.75">
      <c r="A19" s="220" t="s">
        <v>139</v>
      </c>
      <c r="B19" s="690" t="s">
        <v>676</v>
      </c>
      <c r="C19" s="691"/>
      <c r="D19" s="459"/>
      <c r="E19" s="458"/>
    </row>
    <row r="20" spans="1:5" ht="12.75">
      <c r="A20" s="220" t="s">
        <v>142</v>
      </c>
      <c r="B20" s="452" t="s">
        <v>189</v>
      </c>
      <c r="C20" s="453"/>
      <c r="D20" s="456">
        <f>+D11+D19</f>
        <v>22300</v>
      </c>
      <c r="E20" s="456">
        <f>+E11+E19</f>
        <v>23992.61</v>
      </c>
    </row>
    <row r="21" spans="1:5" ht="12.75" customHeight="1">
      <c r="A21" s="454" t="s">
        <v>664</v>
      </c>
      <c r="B21" s="438"/>
      <c r="C21" s="438"/>
      <c r="D21" s="455"/>
      <c r="E21" s="455"/>
    </row>
    <row r="22" spans="1:5" ht="12.75" customHeight="1">
      <c r="A22" s="692" t="s">
        <v>677</v>
      </c>
      <c r="B22" s="693"/>
      <c r="C22" s="693"/>
      <c r="D22" s="693"/>
      <c r="E22" s="693"/>
    </row>
    <row r="23" spans="1:5" ht="12.75">
      <c r="A23" s="694" t="s">
        <v>678</v>
      </c>
      <c r="B23" s="694"/>
      <c r="C23" s="694"/>
      <c r="D23" s="694"/>
      <c r="E23" s="694"/>
    </row>
  </sheetData>
  <mergeCells count="8">
    <mergeCell ref="A5:E5"/>
    <mergeCell ref="A7:E7"/>
    <mergeCell ref="B9:C9"/>
    <mergeCell ref="B10:C10"/>
    <mergeCell ref="B11:C11"/>
    <mergeCell ref="B19:C19"/>
    <mergeCell ref="A22:E22"/>
    <mergeCell ref="A23:E23"/>
  </mergeCells>
  <printOptions/>
  <pageMargins left="0.7874015748031497" right="0.3937007874015748" top="0.7874015748031497" bottom="0.7874015748031497" header="0" footer="0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4"/>
  <sheetViews>
    <sheetView workbookViewId="0" topLeftCell="A4">
      <selection activeCell="M13" sqref="M13:M42"/>
    </sheetView>
  </sheetViews>
  <sheetFormatPr defaultColWidth="9.140625" defaultRowHeight="12.75"/>
  <cols>
    <col min="1" max="1" width="5.421875" style="192" customWidth="1"/>
    <col min="2" max="2" width="0.2890625" style="192" customWidth="1"/>
    <col min="3" max="3" width="2.00390625" style="192" customWidth="1"/>
    <col min="4" max="4" width="32.57421875" style="192" customWidth="1"/>
    <col min="5" max="5" width="6.7109375" style="192" bestFit="1" customWidth="1"/>
    <col min="6" max="8" width="12.00390625" style="192" customWidth="1"/>
    <col min="9" max="9" width="13.28125" style="192" customWidth="1"/>
    <col min="10" max="11" width="12.00390625" style="192" customWidth="1"/>
    <col min="12" max="12" width="8.421875" style="192" bestFit="1" customWidth="1"/>
    <col min="13" max="13" width="5.8515625" style="192" bestFit="1" customWidth="1"/>
    <col min="14" max="14" width="8.7109375" style="192" customWidth="1"/>
    <col min="15" max="16384" width="9.140625" style="192" customWidth="1"/>
  </cols>
  <sheetData>
    <row r="1" ht="12.75">
      <c r="J1" s="190"/>
    </row>
    <row r="2" ht="12.75">
      <c r="J2" s="172" t="s">
        <v>716</v>
      </c>
    </row>
    <row r="3" ht="12.75">
      <c r="J3" s="175" t="s">
        <v>132</v>
      </c>
    </row>
    <row r="5" spans="1:13" ht="30" customHeight="1">
      <c r="A5" s="721" t="s">
        <v>717</v>
      </c>
      <c r="B5" s="721"/>
      <c r="C5" s="721"/>
      <c r="D5" s="721"/>
      <c r="E5" s="721"/>
      <c r="F5" s="721"/>
      <c r="G5" s="721"/>
      <c r="H5" s="721"/>
      <c r="I5" s="721"/>
      <c r="J5" s="721"/>
      <c r="K5" s="721"/>
      <c r="L5" s="721"/>
      <c r="M5" s="721"/>
    </row>
    <row r="6" spans="4:13" ht="12.75">
      <c r="D6" s="722"/>
      <c r="E6" s="722"/>
      <c r="F6" s="722"/>
      <c r="G6" s="722"/>
      <c r="H6" s="722"/>
      <c r="I6" s="722"/>
      <c r="J6" s="722"/>
      <c r="K6" s="722"/>
      <c r="L6" s="722"/>
      <c r="M6" s="722"/>
    </row>
    <row r="7" spans="1:13" ht="12.75" customHeight="1">
      <c r="A7" s="680" t="s">
        <v>718</v>
      </c>
      <c r="B7" s="680"/>
      <c r="C7" s="680"/>
      <c r="D7" s="680"/>
      <c r="E7" s="680"/>
      <c r="F7" s="680"/>
      <c r="G7" s="680"/>
      <c r="H7" s="680"/>
      <c r="I7" s="680"/>
      <c r="J7" s="680"/>
      <c r="K7" s="680"/>
      <c r="L7" s="680"/>
      <c r="M7" s="680"/>
    </row>
    <row r="9" spans="1:13" ht="27" customHeight="1">
      <c r="A9" s="715" t="s">
        <v>131</v>
      </c>
      <c r="B9" s="724" t="s">
        <v>6</v>
      </c>
      <c r="C9" s="725"/>
      <c r="D9" s="726"/>
      <c r="E9" s="715" t="s">
        <v>88</v>
      </c>
      <c r="F9" s="715" t="s">
        <v>89</v>
      </c>
      <c r="G9" s="715" t="s">
        <v>90</v>
      </c>
      <c r="H9" s="715"/>
      <c r="I9" s="715"/>
      <c r="J9" s="715" t="s">
        <v>719</v>
      </c>
      <c r="K9" s="715"/>
      <c r="L9" s="730" t="s">
        <v>94</v>
      </c>
      <c r="M9" s="715" t="s">
        <v>136</v>
      </c>
    </row>
    <row r="10" spans="1:13" ht="101.25" customHeight="1">
      <c r="A10" s="723"/>
      <c r="B10" s="727"/>
      <c r="C10" s="728"/>
      <c r="D10" s="729"/>
      <c r="E10" s="715"/>
      <c r="F10" s="715"/>
      <c r="G10" s="464" t="s">
        <v>720</v>
      </c>
      <c r="H10" s="464" t="s">
        <v>721</v>
      </c>
      <c r="I10" s="464" t="s">
        <v>722</v>
      </c>
      <c r="J10" s="464" t="s">
        <v>723</v>
      </c>
      <c r="K10" s="464" t="s">
        <v>724</v>
      </c>
      <c r="L10" s="731"/>
      <c r="M10" s="715"/>
    </row>
    <row r="11" spans="1:13" ht="12.75">
      <c r="A11" s="465">
        <v>1</v>
      </c>
      <c r="B11" s="233"/>
      <c r="C11" s="234"/>
      <c r="D11" s="466">
        <v>2</v>
      </c>
      <c r="E11" s="467">
        <v>3</v>
      </c>
      <c r="F11" s="467">
        <v>4</v>
      </c>
      <c r="G11" s="467">
        <v>5</v>
      </c>
      <c r="H11" s="467">
        <v>6</v>
      </c>
      <c r="I11" s="467">
        <v>7</v>
      </c>
      <c r="J11" s="467">
        <v>8</v>
      </c>
      <c r="K11" s="467">
        <v>9</v>
      </c>
      <c r="L11" s="467">
        <v>10</v>
      </c>
      <c r="M11" s="468">
        <v>11</v>
      </c>
    </row>
    <row r="12" spans="1:13" ht="24.75" customHeight="1">
      <c r="A12" s="469" t="s">
        <v>138</v>
      </c>
      <c r="B12" s="707" t="s">
        <v>408</v>
      </c>
      <c r="C12" s="708"/>
      <c r="D12" s="709"/>
      <c r="E12" s="471"/>
      <c r="F12" s="471"/>
      <c r="G12" s="471"/>
      <c r="H12" s="471"/>
      <c r="I12" s="471"/>
      <c r="J12" s="471"/>
      <c r="K12" s="471"/>
      <c r="L12" s="471"/>
      <c r="M12" s="471"/>
    </row>
    <row r="13" spans="1:13" ht="12.75">
      <c r="A13" s="472" t="s">
        <v>139</v>
      </c>
      <c r="B13" s="473"/>
      <c r="C13" s="474" t="s">
        <v>725</v>
      </c>
      <c r="D13" s="475"/>
      <c r="E13" s="471"/>
      <c r="F13" s="476"/>
      <c r="G13" s="471"/>
      <c r="H13" s="471"/>
      <c r="I13" s="467">
        <v>1</v>
      </c>
      <c r="J13" s="471"/>
      <c r="K13" s="477"/>
      <c r="L13" s="477"/>
      <c r="M13" s="467">
        <v>1</v>
      </c>
    </row>
    <row r="14" spans="1:13" ht="12.75">
      <c r="A14" s="478" t="s">
        <v>365</v>
      </c>
      <c r="B14" s="479"/>
      <c r="C14" s="234"/>
      <c r="D14" s="480" t="s">
        <v>411</v>
      </c>
      <c r="E14" s="471"/>
      <c r="F14" s="476"/>
      <c r="G14" s="471"/>
      <c r="H14" s="471"/>
      <c r="I14" s="467">
        <v>1</v>
      </c>
      <c r="J14" s="471"/>
      <c r="K14" s="477"/>
      <c r="L14" s="477"/>
      <c r="M14" s="467">
        <v>1</v>
      </c>
    </row>
    <row r="15" spans="1:13" ht="25.5">
      <c r="A15" s="481" t="s">
        <v>367</v>
      </c>
      <c r="B15" s="234"/>
      <c r="C15" s="234"/>
      <c r="D15" s="480" t="s">
        <v>412</v>
      </c>
      <c r="E15" s="471"/>
      <c r="F15" s="476"/>
      <c r="G15" s="471"/>
      <c r="H15" s="471"/>
      <c r="I15" s="467"/>
      <c r="J15" s="471"/>
      <c r="K15" s="477"/>
      <c r="L15" s="477"/>
      <c r="M15" s="467"/>
    </row>
    <row r="16" spans="1:13" ht="28.5" customHeight="1">
      <c r="A16" s="482" t="s">
        <v>142</v>
      </c>
      <c r="B16" s="483"/>
      <c r="C16" s="716" t="s">
        <v>726</v>
      </c>
      <c r="D16" s="717"/>
      <c r="E16" s="471"/>
      <c r="F16" s="471"/>
      <c r="G16" s="471"/>
      <c r="H16" s="471"/>
      <c r="I16" s="467"/>
      <c r="J16" s="471"/>
      <c r="K16" s="471"/>
      <c r="L16" s="471"/>
      <c r="M16" s="503"/>
    </row>
    <row r="17" spans="1:13" ht="12.75">
      <c r="A17" s="478" t="s">
        <v>370</v>
      </c>
      <c r="B17" s="484"/>
      <c r="C17" s="234"/>
      <c r="D17" s="480" t="s">
        <v>414</v>
      </c>
      <c r="E17" s="471"/>
      <c r="F17" s="471"/>
      <c r="G17" s="471"/>
      <c r="H17" s="471"/>
      <c r="I17" s="467"/>
      <c r="J17" s="471"/>
      <c r="K17" s="471"/>
      <c r="L17" s="471"/>
      <c r="M17" s="503"/>
    </row>
    <row r="18" spans="1:13" ht="12.75">
      <c r="A18" s="478" t="s">
        <v>372</v>
      </c>
      <c r="B18" s="484"/>
      <c r="C18" s="234"/>
      <c r="D18" s="480" t="s">
        <v>415</v>
      </c>
      <c r="E18" s="471"/>
      <c r="F18" s="471"/>
      <c r="G18" s="471"/>
      <c r="H18" s="471"/>
      <c r="I18" s="467"/>
      <c r="J18" s="471"/>
      <c r="K18" s="471"/>
      <c r="L18" s="471"/>
      <c r="M18" s="503"/>
    </row>
    <row r="19" spans="1:13" ht="12.75">
      <c r="A19" s="478" t="s">
        <v>374</v>
      </c>
      <c r="B19" s="484"/>
      <c r="C19" s="234"/>
      <c r="D19" s="480" t="s">
        <v>416</v>
      </c>
      <c r="E19" s="471"/>
      <c r="F19" s="471"/>
      <c r="G19" s="471"/>
      <c r="H19" s="471"/>
      <c r="I19" s="467"/>
      <c r="J19" s="471"/>
      <c r="K19" s="471"/>
      <c r="L19" s="471"/>
      <c r="M19" s="503"/>
    </row>
    <row r="20" spans="1:13" ht="12.75">
      <c r="A20" s="472" t="s">
        <v>144</v>
      </c>
      <c r="B20" s="485"/>
      <c r="C20" s="486" t="s">
        <v>378</v>
      </c>
      <c r="D20" s="487"/>
      <c r="E20" s="471"/>
      <c r="F20" s="471"/>
      <c r="G20" s="471"/>
      <c r="H20" s="471"/>
      <c r="I20" s="467"/>
      <c r="J20" s="488"/>
      <c r="K20" s="477"/>
      <c r="L20" s="477"/>
      <c r="M20" s="467"/>
    </row>
    <row r="21" spans="1:13" ht="24.75" customHeight="1">
      <c r="A21" s="469" t="s">
        <v>146</v>
      </c>
      <c r="B21" s="718" t="s">
        <v>417</v>
      </c>
      <c r="C21" s="719"/>
      <c r="D21" s="720"/>
      <c r="E21" s="471"/>
      <c r="F21" s="471"/>
      <c r="G21" s="471"/>
      <c r="H21" s="471"/>
      <c r="I21" s="467">
        <v>1</v>
      </c>
      <c r="J21" s="471"/>
      <c r="K21" s="471"/>
      <c r="L21" s="471"/>
      <c r="M21" s="503">
        <v>1</v>
      </c>
    </row>
    <row r="22" spans="1:13" ht="24.75" customHeight="1">
      <c r="A22" s="469" t="s">
        <v>148</v>
      </c>
      <c r="B22" s="707" t="s">
        <v>727</v>
      </c>
      <c r="C22" s="708"/>
      <c r="D22" s="709"/>
      <c r="E22" s="468" t="s">
        <v>419</v>
      </c>
      <c r="F22" s="471"/>
      <c r="G22" s="471"/>
      <c r="H22" s="468" t="s">
        <v>419</v>
      </c>
      <c r="I22" s="468"/>
      <c r="J22" s="468" t="s">
        <v>419</v>
      </c>
      <c r="K22" s="468" t="s">
        <v>419</v>
      </c>
      <c r="L22" s="468"/>
      <c r="M22" s="467"/>
    </row>
    <row r="23" spans="1:13" ht="30" customHeight="1">
      <c r="A23" s="472" t="s">
        <v>150</v>
      </c>
      <c r="B23" s="470"/>
      <c r="C23" s="710" t="s">
        <v>728</v>
      </c>
      <c r="D23" s="711"/>
      <c r="E23" s="468" t="s">
        <v>419</v>
      </c>
      <c r="F23" s="471"/>
      <c r="G23" s="471"/>
      <c r="H23" s="468" t="s">
        <v>419</v>
      </c>
      <c r="I23" s="468"/>
      <c r="J23" s="468" t="s">
        <v>419</v>
      </c>
      <c r="K23" s="468" t="s">
        <v>419</v>
      </c>
      <c r="L23" s="468"/>
      <c r="M23" s="467"/>
    </row>
    <row r="24" spans="1:13" ht="26.25" customHeight="1">
      <c r="A24" s="472" t="s">
        <v>152</v>
      </c>
      <c r="B24" s="473"/>
      <c r="C24" s="702" t="s">
        <v>729</v>
      </c>
      <c r="D24" s="714"/>
      <c r="E24" s="468" t="s">
        <v>419</v>
      </c>
      <c r="F24" s="488"/>
      <c r="G24" s="488"/>
      <c r="H24" s="468" t="s">
        <v>419</v>
      </c>
      <c r="I24" s="489"/>
      <c r="J24" s="468" t="s">
        <v>419</v>
      </c>
      <c r="K24" s="468" t="s">
        <v>419</v>
      </c>
      <c r="L24" s="468"/>
      <c r="M24" s="503"/>
    </row>
    <row r="25" spans="1:13" ht="24.75" customHeight="1">
      <c r="A25" s="472" t="s">
        <v>154</v>
      </c>
      <c r="B25" s="473"/>
      <c r="C25" s="702" t="s">
        <v>730</v>
      </c>
      <c r="D25" s="703"/>
      <c r="E25" s="468" t="s">
        <v>419</v>
      </c>
      <c r="F25" s="488"/>
      <c r="G25" s="488"/>
      <c r="H25" s="468" t="s">
        <v>419</v>
      </c>
      <c r="I25" s="489"/>
      <c r="J25" s="468" t="s">
        <v>419</v>
      </c>
      <c r="K25" s="468" t="s">
        <v>419</v>
      </c>
      <c r="L25" s="468"/>
      <c r="M25" s="503"/>
    </row>
    <row r="26" spans="1:13" ht="12.75">
      <c r="A26" s="478" t="s">
        <v>423</v>
      </c>
      <c r="B26" s="479"/>
      <c r="C26" s="490"/>
      <c r="D26" s="235" t="s">
        <v>414</v>
      </c>
      <c r="E26" s="6" t="s">
        <v>419</v>
      </c>
      <c r="F26" s="491"/>
      <c r="G26" s="491"/>
      <c r="H26" s="6" t="s">
        <v>419</v>
      </c>
      <c r="I26" s="492"/>
      <c r="J26" s="6" t="s">
        <v>419</v>
      </c>
      <c r="K26" s="6" t="s">
        <v>419</v>
      </c>
      <c r="L26" s="6"/>
      <c r="M26" s="503"/>
    </row>
    <row r="27" spans="1:13" ht="12.75">
      <c r="A27" s="478" t="s">
        <v>424</v>
      </c>
      <c r="B27" s="479"/>
      <c r="C27" s="490"/>
      <c r="D27" s="235" t="s">
        <v>415</v>
      </c>
      <c r="E27" s="6" t="s">
        <v>419</v>
      </c>
      <c r="F27" s="491"/>
      <c r="G27" s="491"/>
      <c r="H27" s="6" t="s">
        <v>419</v>
      </c>
      <c r="I27" s="492"/>
      <c r="J27" s="6" t="s">
        <v>419</v>
      </c>
      <c r="K27" s="6" t="s">
        <v>419</v>
      </c>
      <c r="L27" s="6"/>
      <c r="M27" s="503"/>
    </row>
    <row r="28" spans="1:13" ht="12.75">
      <c r="A28" s="478" t="s">
        <v>425</v>
      </c>
      <c r="B28" s="479"/>
      <c r="C28" s="490"/>
      <c r="D28" s="235" t="s">
        <v>416</v>
      </c>
      <c r="E28" s="6" t="s">
        <v>419</v>
      </c>
      <c r="F28" s="491"/>
      <c r="G28" s="491"/>
      <c r="H28" s="6" t="s">
        <v>419</v>
      </c>
      <c r="I28" s="492"/>
      <c r="J28" s="6" t="s">
        <v>419</v>
      </c>
      <c r="K28" s="6" t="s">
        <v>419</v>
      </c>
      <c r="L28" s="6"/>
      <c r="M28" s="503"/>
    </row>
    <row r="29" spans="1:13" ht="12.75">
      <c r="A29" s="465" t="s">
        <v>155</v>
      </c>
      <c r="B29" s="484"/>
      <c r="C29" s="493" t="s">
        <v>378</v>
      </c>
      <c r="D29" s="480"/>
      <c r="E29" s="468" t="s">
        <v>419</v>
      </c>
      <c r="F29" s="494"/>
      <c r="G29" s="494"/>
      <c r="H29" s="468" t="s">
        <v>419</v>
      </c>
      <c r="I29" s="495"/>
      <c r="J29" s="468" t="s">
        <v>419</v>
      </c>
      <c r="K29" s="468" t="s">
        <v>419</v>
      </c>
      <c r="L29" s="468"/>
      <c r="M29" s="503"/>
    </row>
    <row r="30" spans="1:13" ht="24.75" customHeight="1">
      <c r="A30" s="469" t="s">
        <v>156</v>
      </c>
      <c r="B30" s="699" t="s">
        <v>731</v>
      </c>
      <c r="C30" s="700"/>
      <c r="D30" s="701"/>
      <c r="E30" s="468" t="s">
        <v>419</v>
      </c>
      <c r="F30" s="471"/>
      <c r="G30" s="471"/>
      <c r="H30" s="468" t="s">
        <v>419</v>
      </c>
      <c r="I30" s="468"/>
      <c r="J30" s="468" t="s">
        <v>419</v>
      </c>
      <c r="K30" s="468" t="s">
        <v>419</v>
      </c>
      <c r="L30" s="468"/>
      <c r="M30" s="503"/>
    </row>
    <row r="31" spans="1:13" ht="24.75" customHeight="1">
      <c r="A31" s="472" t="s">
        <v>157</v>
      </c>
      <c r="B31" s="707" t="s">
        <v>427</v>
      </c>
      <c r="C31" s="708"/>
      <c r="D31" s="709"/>
      <c r="E31" s="471"/>
      <c r="F31" s="471"/>
      <c r="G31" s="471"/>
      <c r="H31" s="471"/>
      <c r="I31" s="467"/>
      <c r="J31" s="471"/>
      <c r="K31" s="471"/>
      <c r="L31" s="471"/>
      <c r="M31" s="503"/>
    </row>
    <row r="32" spans="1:13" ht="24.75" customHeight="1">
      <c r="A32" s="472" t="s">
        <v>159</v>
      </c>
      <c r="B32" s="470"/>
      <c r="C32" s="710" t="s">
        <v>428</v>
      </c>
      <c r="D32" s="711"/>
      <c r="E32" s="471"/>
      <c r="F32" s="471"/>
      <c r="G32" s="471"/>
      <c r="H32" s="471"/>
      <c r="I32" s="467"/>
      <c r="J32" s="471"/>
      <c r="K32" s="471"/>
      <c r="L32" s="471"/>
      <c r="M32" s="503"/>
    </row>
    <row r="33" spans="1:13" ht="33" customHeight="1">
      <c r="A33" s="472" t="s">
        <v>160</v>
      </c>
      <c r="B33" s="473"/>
      <c r="C33" s="712" t="s">
        <v>732</v>
      </c>
      <c r="D33" s="713"/>
      <c r="E33" s="471"/>
      <c r="F33" s="471"/>
      <c r="G33" s="471"/>
      <c r="H33" s="471"/>
      <c r="I33" s="467"/>
      <c r="J33" s="471"/>
      <c r="K33" s="471"/>
      <c r="L33" s="471"/>
      <c r="M33" s="503"/>
    </row>
    <row r="34" spans="1:13" ht="29.25" customHeight="1">
      <c r="A34" s="472" t="s">
        <v>161</v>
      </c>
      <c r="B34" s="473"/>
      <c r="C34" s="702" t="s">
        <v>430</v>
      </c>
      <c r="D34" s="703"/>
      <c r="E34" s="471"/>
      <c r="F34" s="471"/>
      <c r="G34" s="471"/>
      <c r="H34" s="471"/>
      <c r="I34" s="467"/>
      <c r="J34" s="471"/>
      <c r="K34" s="471"/>
      <c r="L34" s="471"/>
      <c r="M34" s="503"/>
    </row>
    <row r="35" spans="1:13" ht="24.75" customHeight="1">
      <c r="A35" s="469" t="s">
        <v>162</v>
      </c>
      <c r="B35" s="473"/>
      <c r="C35" s="702" t="s">
        <v>733</v>
      </c>
      <c r="D35" s="703"/>
      <c r="E35" s="471"/>
      <c r="F35" s="471"/>
      <c r="G35" s="471"/>
      <c r="H35" s="471"/>
      <c r="I35" s="467"/>
      <c r="J35" s="471"/>
      <c r="K35" s="471"/>
      <c r="L35" s="471"/>
      <c r="M35" s="503"/>
    </row>
    <row r="36" spans="1:13" ht="12.75">
      <c r="A36" s="478" t="s">
        <v>432</v>
      </c>
      <c r="B36" s="479"/>
      <c r="C36" s="490"/>
      <c r="D36" s="235" t="s">
        <v>414</v>
      </c>
      <c r="E36" s="471"/>
      <c r="F36" s="471"/>
      <c r="G36" s="471"/>
      <c r="H36" s="471"/>
      <c r="I36" s="467"/>
      <c r="J36" s="471"/>
      <c r="K36" s="471"/>
      <c r="L36" s="471"/>
      <c r="M36" s="503"/>
    </row>
    <row r="37" spans="1:13" ht="12.75">
      <c r="A37" s="478" t="s">
        <v>433</v>
      </c>
      <c r="B37" s="479"/>
      <c r="C37" s="490"/>
      <c r="D37" s="235" t="s">
        <v>415</v>
      </c>
      <c r="E37" s="471"/>
      <c r="F37" s="471"/>
      <c r="G37" s="471"/>
      <c r="H37" s="471"/>
      <c r="I37" s="467"/>
      <c r="J37" s="471"/>
      <c r="K37" s="471"/>
      <c r="L37" s="471"/>
      <c r="M37" s="503"/>
    </row>
    <row r="38" spans="1:13" ht="12.75">
      <c r="A38" s="478" t="s">
        <v>434</v>
      </c>
      <c r="B38" s="479"/>
      <c r="C38" s="490"/>
      <c r="D38" s="235" t="s">
        <v>416</v>
      </c>
      <c r="E38" s="471"/>
      <c r="F38" s="471"/>
      <c r="G38" s="471"/>
      <c r="H38" s="471"/>
      <c r="I38" s="467"/>
      <c r="J38" s="471"/>
      <c r="K38" s="471"/>
      <c r="L38" s="471"/>
      <c r="M38" s="503"/>
    </row>
    <row r="39" spans="1:13" ht="12.75">
      <c r="A39" s="472" t="s">
        <v>163</v>
      </c>
      <c r="B39" s="473"/>
      <c r="C39" s="496" t="s">
        <v>378</v>
      </c>
      <c r="D39" s="475"/>
      <c r="E39" s="471"/>
      <c r="F39" s="471"/>
      <c r="G39" s="471"/>
      <c r="H39" s="471"/>
      <c r="I39" s="467"/>
      <c r="J39" s="471"/>
      <c r="K39" s="471"/>
      <c r="L39" s="471"/>
      <c r="M39" s="503"/>
    </row>
    <row r="40" spans="1:13" ht="26.25" customHeight="1">
      <c r="A40" s="469" t="s">
        <v>435</v>
      </c>
      <c r="B40" s="699" t="s">
        <v>734</v>
      </c>
      <c r="C40" s="700"/>
      <c r="D40" s="701"/>
      <c r="E40" s="471"/>
      <c r="F40" s="471"/>
      <c r="G40" s="471"/>
      <c r="H40" s="471"/>
      <c r="I40" s="467"/>
      <c r="J40" s="471"/>
      <c r="K40" s="471"/>
      <c r="L40" s="471"/>
      <c r="M40" s="503"/>
    </row>
    <row r="41" spans="1:13" ht="24.75" customHeight="1">
      <c r="A41" s="469" t="s">
        <v>437</v>
      </c>
      <c r="B41" s="704" t="s">
        <v>735</v>
      </c>
      <c r="C41" s="705"/>
      <c r="D41" s="706"/>
      <c r="E41" s="471"/>
      <c r="F41" s="471"/>
      <c r="G41" s="471"/>
      <c r="H41" s="471"/>
      <c r="I41" s="467">
        <v>1</v>
      </c>
      <c r="J41" s="471"/>
      <c r="K41" s="471"/>
      <c r="L41" s="471"/>
      <c r="M41" s="503">
        <v>1</v>
      </c>
    </row>
    <row r="42" spans="1:13" ht="24.75" customHeight="1">
      <c r="A42" s="469" t="s">
        <v>439</v>
      </c>
      <c r="B42" s="699" t="s">
        <v>736</v>
      </c>
      <c r="C42" s="700"/>
      <c r="D42" s="701"/>
      <c r="E42" s="471"/>
      <c r="F42" s="471"/>
      <c r="G42" s="471"/>
      <c r="H42" s="471"/>
      <c r="I42" s="467"/>
      <c r="J42" s="471"/>
      <c r="K42" s="471"/>
      <c r="L42" s="471"/>
      <c r="M42" s="503"/>
    </row>
    <row r="43" spans="1:6" ht="12.75">
      <c r="A43" s="497" t="s">
        <v>737</v>
      </c>
      <c r="B43" s="497"/>
      <c r="C43" s="497"/>
      <c r="D43" s="497"/>
      <c r="E43" s="497"/>
      <c r="F43" s="497"/>
    </row>
    <row r="44" ht="12.75">
      <c r="A44" s="498" t="s">
        <v>738</v>
      </c>
    </row>
  </sheetData>
  <mergeCells count="27">
    <mergeCell ref="A5:M5"/>
    <mergeCell ref="D6:M6"/>
    <mergeCell ref="A7:M7"/>
    <mergeCell ref="A9:A10"/>
    <mergeCell ref="B9:D10"/>
    <mergeCell ref="E9:E10"/>
    <mergeCell ref="F9:F10"/>
    <mergeCell ref="G9:I9"/>
    <mergeCell ref="J9:K9"/>
    <mergeCell ref="L9:L10"/>
    <mergeCell ref="M9:M10"/>
    <mergeCell ref="B12:D12"/>
    <mergeCell ref="C16:D16"/>
    <mergeCell ref="B21:D21"/>
    <mergeCell ref="B22:D22"/>
    <mergeCell ref="C23:D23"/>
    <mergeCell ref="C24:D24"/>
    <mergeCell ref="C25:D25"/>
    <mergeCell ref="B30:D30"/>
    <mergeCell ref="B31:D31"/>
    <mergeCell ref="C32:D32"/>
    <mergeCell ref="C33:D33"/>
    <mergeCell ref="B42:D42"/>
    <mergeCell ref="C34:D34"/>
    <mergeCell ref="C35:D35"/>
    <mergeCell ref="B40:D40"/>
    <mergeCell ref="B41:D41"/>
  </mergeCells>
  <printOptions/>
  <pageMargins left="0.75" right="0.75" top="0.5905511811023623" bottom="0.984251968503937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Vaidotas Ražanas</dc:creator>
  <cp:keywords/>
  <dc:description/>
  <cp:lastModifiedBy>user</cp:lastModifiedBy>
  <cp:lastPrinted>2017-03-14T11:23:30Z</cp:lastPrinted>
  <dcterms:created xsi:type="dcterms:W3CDTF">2013-02-01T07:28:35Z</dcterms:created>
  <dcterms:modified xsi:type="dcterms:W3CDTF">2017-05-12T10:33:56Z</dcterms:modified>
  <cp:category/>
  <cp:version/>
  <cp:contentType/>
  <cp:contentStatus/>
</cp:coreProperties>
</file>