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05" windowWidth="16485" windowHeight="9315" tabRatio="949" firstSheet="5" activeTab="14"/>
  </bookViews>
  <sheets>
    <sheet name="2_VSAFAS_2p" sheetId="1" r:id="rId1"/>
    <sheet name="4_VSAFAS_1p" sheetId="2" r:id="rId2"/>
    <sheet name="3_VSAFAS_2p" sheetId="3" r:id="rId3"/>
    <sheet name="5_VSAFAS_2p" sheetId="4" r:id="rId4"/>
    <sheet name="8_VSAFAS_1p" sheetId="5" r:id="rId5"/>
    <sheet name="10_VSAFAS_2p" sheetId="6" r:id="rId6"/>
    <sheet name="13 VSAFAS 1 priedas" sheetId="7" r:id="rId7"/>
    <sheet name="12_VSAFAS_1p" sheetId="8" r:id="rId8"/>
    <sheet name="17_VSAFAS_7p" sheetId="9" r:id="rId9"/>
    <sheet name="17_VSAFAS_8p" sheetId="10" r:id="rId10"/>
    <sheet name="17_VSAFAS_12p" sheetId="11" r:id="rId11"/>
    <sheet name="17_VSAFAS_13p" sheetId="12" r:id="rId12"/>
    <sheet name="20_VSAFAS_4p" sheetId="13" r:id="rId13"/>
    <sheet name="20_VSAFAS_5p" sheetId="14" r:id="rId14"/>
    <sheet name="25_VSAFAS" sheetId="15" r:id="rId15"/>
  </sheets>
  <externalReferences>
    <externalReference r:id="rId18"/>
    <externalReference r:id="rId19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'2_VSAFAS_2p'!$A$1:$G$100</definedName>
    <definedName name="_xlnm.Print_Titles" localSheetId="0">'2_VSAFAS_2p'!$16:$16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<sst xmlns="http://schemas.openxmlformats.org/spreadsheetml/2006/main" count="1348" uniqueCount="704">
  <si>
    <t>Kitas ilgalaikis materialusis turtas</t>
  </si>
  <si>
    <t>(viešojo sektoriaus subjekto, parengusio finansinės būklės ataskaitą (konsoliduotąją finansinės būklės ataskaitą), kodas, adresas)</t>
  </si>
  <si>
    <t>Per vienus metus gautinos sumos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</si>
  <si>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</si>
  <si>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</si>
  <si>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</si>
  <si>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</si>
  <si>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</si>
  <si>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</si>
  <si>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</si>
  <si>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</si>
  <si>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</si>
  <si>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</si>
  <si>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</si>
  <si>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</si>
  <si>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</si>
  <si>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</si>
  <si>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</si>
  <si>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</si>
  <si>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</si>
  <si>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</si>
  <si>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</si>
  <si>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</si>
  <si>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</si>
  <si>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</si>
  <si>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</si>
  <si>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</si>
  <si>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</si>
  <si>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</si>
  <si>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</si>
  <si>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</si>
  <si>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</si>
  <si>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</si>
  <si>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</si>
  <si>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</si>
  <si>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</si>
  <si>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</si>
  <si>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</si>
  <si>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</si>
  <si>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</si>
  <si>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</si>
  <si>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</si>
  <si>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</si>
  <si>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</si>
  <si>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</si>
  <si>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</si>
  <si>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</si>
  <si>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</si>
  <si>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</si>
  <si>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</si>
  <si>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</si>
  <si>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</si>
  <si>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</si>
  <si>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</si>
  <si>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</si>
  <si>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</si>
  <si>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</si>
  <si>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</si>
  <si>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</si>
  <si>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</si>
  <si>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</si>
  <si>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</si>
  <si>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</si>
  <si>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</si>
  <si>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</si>
  <si>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</si>
  <si>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</si>
  <si>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</si>
  <si>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</si>
  <si>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</si>
  <si>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</si>
  <si>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</si>
  <si>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</si>
  <si>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</si>
  <si>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</si>
  <si>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</si>
  <si>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</si>
  <si>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</si>
  <si>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</si>
  <si>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</si>
  <si>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</si>
  <si>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</si>
  <si>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</si>
  <si>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</si>
  <si>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</si>
  <si>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</si>
  <si>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</si>
  <si>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</si>
  <si>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</si>
  <si>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</si>
  <si>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</si>
  <si>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</si>
  <si>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</si>
  <si>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</si>
  <si>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</si>
  <si>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</si>
  <si>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</si>
  <si>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</si>
  <si>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</si>
  <si>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</si>
  <si>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</si>
  <si>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</si>
  <si>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</si>
  <si>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</si>
  <si>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</si>
  <si>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</si>
  <si>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</si>
  <si>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</si>
  <si>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</si>
  <si>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</si>
  <si>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</si>
  <si>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</si>
  <si>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</si>
  <si>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</si>
  <si>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</si>
  <si>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</si>
  <si>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</si>
  <si>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</si>
  <si>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</si>
  <si>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</si>
  <si>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</si>
  <si>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</si>
  <si>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</si>
  <si>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</si>
  <si>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</si>
  <si>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</si>
  <si>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</si>
  <si>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t>________________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</si>
  <si>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</si>
  <si>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</si>
  <si>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</si>
  <si>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</si>
  <si>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 priedas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</si>
  <si>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</si>
  <si>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</si>
  <si>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</si>
  <si>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</si>
  <si>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</si>
  <si>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</si>
  <si>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</si>
  <si>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</si>
  <si>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</si>
  <si>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</si>
  <si>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</si>
  <si>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</si>
  <si>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</si>
  <si>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</si>
  <si>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</si>
  <si>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</si>
  <si>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</si>
  <si>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</si>
  <si>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</si>
  <si>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</si>
  <si>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</si>
  <si>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</si>
  <si>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</si>
  <si>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</si>
  <si>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</si>
  <si>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</si>
  <si>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</si>
  <si>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</si>
  <si>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</si>
  <si>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</si>
  <si>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</si>
  <si>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</si>
  <si>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</si>
  <si>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</si>
  <si>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</si>
  <si>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</si>
  <si>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</si>
  <si>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</si>
  <si>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</si>
  <si>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</si>
  <si>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</si>
  <si>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</si>
  <si>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</si>
  <si>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</si>
  <si>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</si>
  <si>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</si>
  <si>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</si>
  <si>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</si>
  <si>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</si>
  <si>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</si>
  <si>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</si>
  <si>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</si>
  <si>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</si>
  <si>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</si>
  <si>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</si>
  <si>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</si>
  <si>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</si>
  <si>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</si>
  <si>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</si>
  <si>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</si>
  <si>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</si>
  <si>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</si>
  <si>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</si>
  <si>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</si>
  <si>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</si>
  <si>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</si>
  <si>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</si>
  <si>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</si>
  <si>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</si>
  <si>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</si>
  <si>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</si>
  <si>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</si>
  <si>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</si>
  <si>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</si>
  <si>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</si>
  <si>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</si>
  <si>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</si>
  <si>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</si>
  <si>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</si>
  <si>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</si>
  <si>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</si>
  <si>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</si>
  <si>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</si>
  <si>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</si>
  <si>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</si>
  <si>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</si>
  <si>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</si>
  <si>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</si>
  <si>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</si>
  <si>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</si>
  <si>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</si>
  <si>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</si>
  <si>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</si>
  <si>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</si>
  <si>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</si>
  <si>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</si>
  <si>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</si>
  <si>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</si>
  <si>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</si>
  <si>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</si>
  <si>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</si>
  <si>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</si>
  <si>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</si>
  <si>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</si>
  <si>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</si>
  <si>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</si>
  <si>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</si>
  <si>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</si>
  <si>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</si>
  <si>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</si>
  <si>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</si>
  <si>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</si>
  <si>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</si>
  <si>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</si>
  <si>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(Žemesniojo lygio viešojo sektoriaus subjektų, išskyrus mokesčių fondus ir išteklių fondus, pinigų srautų ataskaitos forma)</t>
  </si>
  <si>
    <t>PINIGŲ SRAUTŲ ATASKAITA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</si>
  <si>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</si>
  <si>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</si>
  <si>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</si>
  <si>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</si>
  <si>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</si>
  <si>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</si>
  <si>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</si>
  <si>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</si>
  <si>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</si>
  <si>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</si>
  <si>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</si>
  <si>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</si>
  <si>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</si>
  <si>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</si>
  <si>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</si>
  <si>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</si>
  <si>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</si>
  <si>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</si>
  <si>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</si>
  <si>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</si>
  <si>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</si>
  <si>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</si>
  <si>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</si>
  <si>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</si>
  <si>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</si>
  <si>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</si>
  <si>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</si>
  <si>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</si>
  <si>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</si>
  <si>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</si>
  <si>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</si>
  <si>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</si>
  <si>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</si>
  <si>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</si>
  <si>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</si>
  <si>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</si>
  <si>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</si>
  <si>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</si>
  <si>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</si>
  <si>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</si>
  <si>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</si>
  <si>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</si>
  <si>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</si>
  <si>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</si>
  <si>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</si>
  <si>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</si>
  <si>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</si>
  <si>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</si>
  <si>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</si>
  <si>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</si>
  <si>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</si>
  <si>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</si>
  <si>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</si>
  <si>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</si>
  <si>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</si>
  <si>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</si>
  <si>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</si>
  <si>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</si>
  <si>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</si>
  <si>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</si>
  <si>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</si>
  <si>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</si>
  <si>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</si>
  <si>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</si>
  <si>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</si>
  <si>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</si>
  <si>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</si>
  <si>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</si>
  <si>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</si>
  <si>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</si>
  <si>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</si>
  <si>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</si>
  <si>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</si>
  <si>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</si>
  <si>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</si>
  <si>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</si>
  <si>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</si>
  <si>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(viešojo sektoriaus subjekto vadovas arba jo įgaliotas administracijos </t>
  </si>
  <si>
    <t xml:space="preserve"> (parašas) </t>
  </si>
  <si>
    <t>vadovas)</t>
  </si>
  <si>
    <t>(vyriausiasis buhalteris (buhalteris))</t>
  </si>
  <si>
    <t>Straipsnio pavadinimas</t>
  </si>
  <si>
    <t>1.1.</t>
  </si>
  <si>
    <t>1.2.</t>
  </si>
  <si>
    <t>1.4.</t>
  </si>
  <si>
    <t>1.5.</t>
  </si>
  <si>
    <t>1.6.</t>
  </si>
  <si>
    <t>1.7.</t>
  </si>
  <si>
    <t>1.8.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</si>
  <si>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</si>
  <si>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</si>
  <si>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</si>
  <si>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</si>
  <si>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</si>
  <si>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</si>
  <si>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</si>
  <si>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</si>
  <si>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</si>
  <si>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</si>
  <si>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</si>
  <si>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</si>
  <si>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</si>
  <si>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</si>
  <si>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</si>
  <si>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</si>
  <si>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</si>
  <si>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</si>
  <si>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</si>
  <si>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</si>
  <si>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</si>
  <si>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</si>
  <si>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</si>
  <si>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</si>
  <si>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</si>
  <si>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</si>
  <si>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</si>
  <si>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</si>
  <si>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</si>
  <si>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</si>
  <si>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</si>
  <si>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</si>
  <si>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</si>
  <si>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</si>
  <si>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</si>
  <si>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</si>
  <si>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</si>
  <si>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</si>
  <si>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</si>
  <si>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</si>
  <si>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</si>
  <si>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</si>
  <si>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</si>
  <si>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</si>
  <si>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</si>
  <si>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</si>
  <si>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</si>
  <si>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</si>
  <si>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</si>
  <si>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</si>
  <si>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</si>
  <si>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</si>
  <si>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</si>
  <si>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</si>
  <si>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</si>
  <si>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</si>
  <si>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</si>
  <si>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</si>
  <si>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</si>
  <si>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</si>
  <si>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</si>
  <si>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</si>
  <si>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</si>
  <si>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</si>
  <si>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</si>
  <si>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</si>
  <si>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</si>
  <si>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</si>
  <si>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</si>
  <si>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</si>
  <si>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</si>
  <si>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</si>
  <si>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</si>
  <si>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</si>
  <si>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</si>
  <si>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</si>
  <si>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</si>
  <si>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</si>
  <si>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</si>
  <si>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</si>
  <si>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</si>
  <si>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</si>
  <si>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</si>
  <si>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</si>
  <si>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</si>
  <si>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</si>
  <si>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</si>
  <si>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</si>
  <si>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</si>
  <si>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</si>
  <si>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</si>
  <si>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</si>
  <si>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</si>
  <si>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</si>
  <si>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</si>
  <si>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</si>
  <si>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</si>
  <si>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</si>
  <si>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</si>
  <si>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</si>
  <si>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</si>
  <si>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</si>
  <si>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</si>
  <si>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</si>
  <si>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</si>
  <si>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</si>
  <si>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</si>
  <si>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</si>
  <si>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</si>
  <si>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</si>
  <si>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</si>
  <si>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</si>
  <si>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</si>
  <si>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</si>
  <si>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</si>
  <si>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</si>
  <si>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</si>
  <si>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</si>
  <si>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</si>
  <si>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</si>
  <si>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</si>
  <si>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</si>
  <si>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</si>
  <si>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</si>
  <si>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</si>
  <si>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</si>
  <si>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</si>
  <si>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</si>
  <si>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</si>
  <si>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</si>
  <si>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</si>
  <si>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</si>
  <si>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</si>
  <si>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</si>
  <si>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</si>
  <si>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</si>
  <si>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</si>
  <si>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</si>
  <si>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</si>
  <si>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</si>
  <si>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</si>
  <si>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</si>
  <si>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</si>
  <si>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</si>
  <si>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</si>
  <si>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</si>
  <si>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</si>
  <si>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</si>
  <si>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</si>
  <si>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</si>
  <si>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</si>
  <si>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</si>
  <si>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</si>
  <si>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</si>
  <si>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</si>
  <si>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</si>
  <si>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</si>
  <si>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</si>
  <si>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</si>
  <si>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</si>
  <si>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</si>
  <si>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</si>
  <si>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</si>
  <si>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</si>
  <si>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</si>
  <si>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</si>
  <si>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</si>
  <si>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</si>
  <si>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</si>
  <si>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</si>
  <si>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</si>
  <si>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</si>
  <si>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</si>
  <si>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</si>
  <si>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</si>
  <si>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</si>
  <si>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</si>
  <si>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</si>
  <si>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</si>
  <si>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</si>
  <si>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</si>
  <si>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</si>
  <si>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</si>
  <si>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</si>
  <si>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</si>
  <si>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</si>
  <si>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</si>
  <si>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</si>
  <si>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</si>
  <si>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</si>
  <si>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</si>
  <si>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</si>
  <si>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</si>
  <si>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</si>
  <si>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>Kitomis  </t>
  </si>
  <si>
    <t>Iš viso 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</si>
  <si>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</si>
  <si>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</si>
  <si>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</si>
  <si>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</si>
  <si>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</si>
  <si>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</si>
  <si>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</si>
  <si>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</si>
  <si>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</si>
  <si>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</si>
  <si>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</si>
  <si>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</si>
  <si>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</si>
  <si>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</si>
  <si>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</si>
  <si>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</si>
  <si>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</si>
  <si>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</si>
  <si>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</si>
  <si>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</si>
  <si>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</si>
  <si>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</si>
  <si>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</si>
  <si>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</si>
  <si>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</si>
  <si>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</si>
  <si>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</si>
  <si>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</si>
  <si>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</si>
  <si>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</si>
  <si>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</si>
  <si>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</si>
  <si>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</si>
  <si>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</si>
  <si>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</si>
  <si>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</si>
  <si>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</si>
  <si>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</si>
  <si>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</si>
  <si>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</si>
  <si>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</si>
  <si>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</si>
  <si>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</si>
  <si>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</si>
  <si>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</si>
  <si>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</si>
  <si>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</si>
  <si>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</si>
  <si>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</si>
  <si>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</si>
  <si>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</si>
  <si>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</si>
  <si>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</si>
  <si>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</si>
  <si>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</si>
  <si>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</si>
  <si>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</si>
  <si>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</si>
  <si>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</si>
  <si>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</si>
  <si>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</si>
  <si>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</si>
  <si>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</si>
  <si>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</si>
  <si>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</si>
  <si>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</si>
  <si>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</si>
  <si>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</si>
  <si>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</si>
  <si>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</si>
  <si>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</si>
  <si>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</si>
  <si>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</si>
  <si>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</si>
  <si>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</si>
  <si>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</si>
  <si>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</si>
  <si>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</si>
  <si>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</si>
  <si>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</si>
  <si>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</si>
  <si>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</si>
  <si>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</si>
  <si>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</si>
  <si>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</si>
  <si>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</si>
  <si>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</si>
  <si>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</si>
  <si>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</si>
  <si>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P04</t>
  </si>
  <si>
    <t>P08</t>
  </si>
  <si>
    <t>Mažumos dalis</t>
  </si>
  <si>
    <t>P02</t>
  </si>
  <si>
    <t>(viešojo sektoriaus subjekto, parengusio pinigų srautų ataskaitą (konsoliduotąją pinigų srautų ataskaitą), kodas, adresas)</t>
  </si>
  <si>
    <t>(Žemesniojo lygio viešojo sektoriaus subjektų, išskyrus mokesčių fondus ir išteklių fondus, Grynojo turto pokyčių ataskaitos forma)</t>
  </si>
  <si>
    <t>Įst. k. 188749388, Kazlų Rūda S. Daukanto g. 18</t>
  </si>
  <si>
    <r>
      <t>INFORMACIJA APIE PER VIENERIUS METUS GAUTINAS SUMAS</t>
    </r>
  </si>
  <si>
    <t>* 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</si>
  <si>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</si>
  <si>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</si>
  <si>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</si>
  <si>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</si>
  <si>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</si>
  <si>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</si>
  <si>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</si>
  <si>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</si>
  <si>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</si>
  <si>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</si>
  <si>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</si>
  <si>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</si>
  <si>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** Nurodoma, kokios tai paslaugos, ir, jei suma reikšminga, ji detalizuojama aiškinamojo rašto tekste.</t>
  </si>
  <si>
    <t>_______________________</t>
  </si>
  <si>
    <t xml:space="preserve">(viešojo sektoriaus subjekto vadovas arba jo įgaliotas administracijos vadovas) </t>
  </si>
  <si>
    <t>Pastaba P04</t>
  </si>
  <si>
    <t>Pastaba P08</t>
  </si>
  <si>
    <t>Aušra Jančaitienė</t>
  </si>
  <si>
    <t>Kazlų Rūdos sporto centras</t>
  </si>
  <si>
    <t>P01</t>
  </si>
  <si>
    <t>P05</t>
  </si>
  <si>
    <t>P06</t>
  </si>
  <si>
    <t>P07</t>
  </si>
  <si>
    <t>Pastaba P02</t>
  </si>
  <si>
    <t>Pastaba P01</t>
  </si>
  <si>
    <t>Pastaba P05</t>
  </si>
  <si>
    <t>Pastaba P07</t>
  </si>
  <si>
    <t>Pastaba P06</t>
  </si>
  <si>
    <t>Pastaba P09, P10</t>
  </si>
  <si>
    <t>P11</t>
  </si>
  <si>
    <t>P10</t>
  </si>
  <si>
    <t>P12</t>
  </si>
  <si>
    <t>Pateikimo valiuta ir tikslumas: eurais</t>
  </si>
  <si>
    <r>
      <t xml:space="preserve">Pateikimo valiuta ir tikslumas: eurais </t>
    </r>
    <r>
      <rPr>
        <i/>
        <sz val="8"/>
        <rFont val="TimesNewRoman,Bold"/>
        <family val="0"/>
      </rPr>
      <t>arba tūkstančiais eurų</t>
    </r>
  </si>
  <si>
    <t>Vyr. buhalterė</t>
  </si>
  <si>
    <t xml:space="preserve">Vyr. buhalterė                                             </t>
  </si>
  <si>
    <t xml:space="preserve">               Pateikimo valiuta ir tikslumas: eurais arba tūkstančiais eurų</t>
  </si>
  <si>
    <t>P09</t>
  </si>
  <si>
    <t>Direktorius</t>
  </si>
  <si>
    <t>Gintaras Arminas</t>
  </si>
  <si>
    <t>PAGAL 2016 M. GRUODŽIO 31 D. DUOMENIS</t>
  </si>
  <si>
    <t>2017-03-14 Nr. 5.4-3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</si>
  <si>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</si>
  <si>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</si>
  <si>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</si>
  <si>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</si>
  <si>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</si>
  <si>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</si>
  <si>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</si>
  <si>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</si>
  <si>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</si>
  <si>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</si>
  <si>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</si>
  <si>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</si>
  <si>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</si>
  <si>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</si>
  <si>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</si>
  <si>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</si>
  <si>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</si>
  <si>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</si>
  <si>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</si>
  <si>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</si>
  <si>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</si>
  <si>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</si>
  <si>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</si>
  <si>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r>
      <t xml:space="preserve">2016 M. INFORMACIJA PAGAL VEIKLOS SEGMENTUS </t>
    </r>
  </si>
  <si>
    <t>P03</t>
  </si>
  <si>
    <t>Likutis 2016 m. gruodžio 31 d.</t>
  </si>
  <si>
    <t>2018-03-05 Nr. 5.4-1</t>
  </si>
  <si>
    <t>PAGAL 2017 M.GRUODŽIO 31 D. DUOMENIS</t>
  </si>
  <si>
    <t>2018-03-05 Nr. 5.4-4</t>
  </si>
  <si>
    <t>2018-03-105 Nr. 5.4-2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</si>
</sst>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11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0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sz val="9"/>
      <name val="TimesNewRoman,Bold"/>
      <family val="0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b/>
      <sz val="12"/>
      <name val="Arial"/>
      <family val="0"/>
    </font>
    <font>
      <b/>
      <sz val="8"/>
      <color indexed="8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100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2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12" borderId="0" applyNumberFormat="0" applyBorder="0" applyAlignment="0" applyProtection="0"/>
    <xf numFmtId="0" fontId="103" fillId="20" borderId="0" applyNumberFormat="0" applyBorder="0" applyAlignment="0" applyProtection="0"/>
    <xf numFmtId="0" fontId="103" fillId="25" borderId="0" applyNumberFormat="0" applyBorder="0" applyAlignment="0" applyProtection="0"/>
    <xf numFmtId="0" fontId="103" fillId="22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8" fillId="35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11" fillId="37" borderId="0" applyNumberForma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1" fillId="20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8" fillId="3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21" borderId="0" applyNumberForma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7" borderId="0" applyNumberFormat="0" applyBorder="0" applyAlignment="0" applyProtection="0"/>
    <xf numFmtId="0" fontId="11" fillId="48" borderId="0" applyNumberForma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35" borderId="0" applyNumberFormat="0" applyBorder="0" applyAlignment="0" applyProtection="0"/>
    <xf numFmtId="0" fontId="105" fillId="52" borderId="0" applyNumberFormat="0" applyBorder="0" applyAlignment="0" applyProtection="0"/>
    <xf numFmtId="0" fontId="13" fillId="53" borderId="4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1" fillId="28" borderId="4" applyNumberFormat="0" applyAlignment="0" applyProtection="0"/>
    <xf numFmtId="0" fontId="14" fillId="55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2" borderId="6" applyNumberFormat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56" borderId="0" applyNumberFormat="0" applyBorder="0" applyAlignment="0" applyProtection="0"/>
    <xf numFmtId="0" fontId="16" fillId="4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35" fillId="57" borderId="0" applyNumberFormat="0" applyBorder="0" applyAlignment="0" applyProtection="0"/>
    <xf numFmtId="0" fontId="1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6" fillId="0" borderId="7" applyNumberFormat="0" applyFill="0" applyAlignment="0" applyProtection="0"/>
    <xf numFmtId="0" fontId="1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8" fillId="0" borderId="9" applyNumberFormat="0" applyFill="0" applyAlignment="0" applyProtection="0"/>
    <xf numFmtId="0" fontId="19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4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4" fillId="58" borderId="4" applyNumberFormat="0" applyAlignment="0" applyProtection="0"/>
    <xf numFmtId="0" fontId="107" fillId="0" borderId="0" applyNumberFormat="0" applyFill="0" applyBorder="0" applyAlignment="0" applyProtection="0"/>
    <xf numFmtId="0" fontId="108" fillId="59" borderId="13" applyNumberFormat="0" applyAlignment="0" applyProtection="0"/>
    <xf numFmtId="0" fontId="109" fillId="60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46" fillId="0" borderId="15" applyNumberFormat="0" applyFill="0" applyAlignment="0" applyProtection="0"/>
    <xf numFmtId="0" fontId="22" fillId="61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7" fillId="62" borderId="0" applyNumberFormat="0" applyBorder="0" applyAlignment="0" applyProtection="0"/>
    <xf numFmtId="0" fontId="110" fillId="63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0" fillId="0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5" fillId="64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65" borderId="17" applyNumberFormat="0" applyFont="0" applyAlignment="0" applyProtection="0"/>
    <xf numFmtId="0" fontId="27" fillId="49" borderId="17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17" applyNumberFormat="0" applyFont="0" applyAlignment="0" applyProtection="0"/>
    <xf numFmtId="0" fontId="23" fillId="53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28" borderId="18" applyNumberFormat="0" applyAlignment="0" applyProtection="0"/>
    <xf numFmtId="0" fontId="103" fillId="66" borderId="0" applyNumberFormat="0" applyBorder="0" applyAlignment="0" applyProtection="0"/>
    <xf numFmtId="0" fontId="103" fillId="67" borderId="0" applyNumberFormat="0" applyBorder="0" applyAlignment="0" applyProtection="0"/>
    <xf numFmtId="0" fontId="10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103" fillId="71" borderId="0" applyNumberFormat="0" applyBorder="0" applyAlignment="0" applyProtection="0"/>
    <xf numFmtId="0" fontId="0" fillId="72" borderId="19" applyNumberFormat="0" applyFont="0" applyAlignment="0" applyProtection="0"/>
    <xf numFmtId="0" fontId="1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8" fillId="62" borderId="5" applyProtection="0">
      <alignment vertical="center"/>
    </xf>
    <xf numFmtId="4" fontId="48" fillId="62" borderId="5" applyProtection="0">
      <alignment vertical="center"/>
    </xf>
    <xf numFmtId="4" fontId="51" fillId="62" borderId="5" applyProtection="0">
      <alignment vertical="center"/>
    </xf>
    <xf numFmtId="4" fontId="48" fillId="62" borderId="5" applyProtection="0">
      <alignment horizontal="left" vertical="center"/>
    </xf>
    <xf numFmtId="4" fontId="48" fillId="62" borderId="5" applyProtection="0">
      <alignment horizontal="left" vertical="center"/>
    </xf>
    <xf numFmtId="0" fontId="52" fillId="62" borderId="20" applyNumberFormat="0" applyProtection="0">
      <alignment horizontal="left" vertical="top"/>
    </xf>
    <xf numFmtId="4" fontId="48" fillId="47" borderId="5" applyProtection="0">
      <alignment horizontal="left" vertical="center"/>
    </xf>
    <xf numFmtId="4" fontId="48" fillId="47" borderId="5" applyProtection="0">
      <alignment horizontal="left" vertical="center"/>
    </xf>
    <xf numFmtId="4" fontId="48" fillId="35" borderId="5" applyProtection="0">
      <alignment horizontal="right" vertical="center"/>
    </xf>
    <xf numFmtId="4" fontId="48" fillId="35" borderId="5" applyProtection="0">
      <alignment horizontal="right" vertical="center"/>
    </xf>
    <xf numFmtId="4" fontId="48" fillId="73" borderId="5" applyProtection="0">
      <alignment horizontal="right" vertical="center"/>
    </xf>
    <xf numFmtId="4" fontId="48" fillId="73" borderId="5" applyProtection="0">
      <alignment horizontal="right" vertical="center"/>
    </xf>
    <xf numFmtId="4" fontId="48" fillId="36" borderId="21" applyProtection="0">
      <alignment horizontal="right" vertical="center"/>
    </xf>
    <xf numFmtId="4" fontId="48" fillId="36" borderId="21" applyProtection="0">
      <alignment horizontal="right" vertical="center"/>
    </xf>
    <xf numFmtId="4" fontId="48" fillId="50" borderId="5" applyProtection="0">
      <alignment horizontal="right" vertical="center"/>
    </xf>
    <xf numFmtId="4" fontId="48" fillId="50" borderId="5" applyProtection="0">
      <alignment horizontal="right" vertical="center"/>
    </xf>
    <xf numFmtId="4" fontId="48" fillId="74" borderId="5" applyProtection="0">
      <alignment horizontal="right" vertical="center"/>
    </xf>
    <xf numFmtId="4" fontId="48" fillId="74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39" borderId="5" applyProtection="0">
      <alignment horizontal="right" vertical="center"/>
    </xf>
    <xf numFmtId="4" fontId="48" fillId="39" borderId="5" applyProtection="0">
      <alignment horizontal="right" vertical="center"/>
    </xf>
    <xf numFmtId="4" fontId="48" fillId="0" borderId="21" applyFill="0" applyProtection="0">
      <alignment horizontal="left" vertical="center"/>
    </xf>
    <xf numFmtId="4" fontId="48" fillId="0" borderId="21" applyFill="0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48" fillId="34" borderId="5" applyProtection="0">
      <alignment horizontal="right" vertical="center"/>
    </xf>
    <xf numFmtId="4" fontId="48" fillId="34" borderId="5" applyProtection="0">
      <alignment horizontal="right" vertical="center"/>
    </xf>
    <xf numFmtId="4" fontId="48" fillId="45" borderId="21" applyProtection="0">
      <alignment horizontal="left" vertical="center"/>
    </xf>
    <xf numFmtId="4" fontId="48" fillId="45" borderId="21" applyProtection="0">
      <alignment horizontal="left" vertical="center"/>
    </xf>
    <xf numFmtId="4" fontId="48" fillId="34" borderId="21" applyProtection="0">
      <alignment horizontal="left" vertical="center"/>
    </xf>
    <xf numFmtId="4" fontId="48" fillId="34" borderId="21" applyProtection="0">
      <alignment horizontal="left" vertical="center"/>
    </xf>
    <xf numFmtId="0" fontId="48" fillId="28" borderId="5" applyNumberFormat="0" applyProtection="0">
      <alignment horizontal="left" vertical="center"/>
    </xf>
    <xf numFmtId="0" fontId="48" fillId="28" borderId="5" applyNumberFormat="0" applyProtection="0">
      <alignment horizontal="left" vertical="center"/>
    </xf>
    <xf numFmtId="0" fontId="48" fillId="46" borderId="20" applyNumberFormat="0" applyProtection="0">
      <alignment horizontal="left" vertical="top"/>
    </xf>
    <xf numFmtId="0" fontId="48" fillId="46" borderId="20" applyNumberFormat="0" applyProtection="0">
      <alignment horizontal="left" vertical="top"/>
    </xf>
    <xf numFmtId="0" fontId="48" fillId="46" borderId="20" applyNumberFormat="0" applyProtection="0">
      <alignment horizontal="left" vertical="top"/>
    </xf>
    <xf numFmtId="0" fontId="48" fillId="75" borderId="5" applyNumberFormat="0" applyProtection="0">
      <alignment horizontal="left" vertical="center"/>
    </xf>
    <xf numFmtId="0" fontId="48" fillId="75" borderId="5" applyNumberFormat="0" applyProtection="0">
      <alignment horizontal="left" vertical="center"/>
    </xf>
    <xf numFmtId="0" fontId="48" fillId="34" borderId="20" applyNumberFormat="0" applyProtection="0">
      <alignment horizontal="left" vertical="top"/>
    </xf>
    <xf numFmtId="0" fontId="48" fillId="34" borderId="20" applyNumberFormat="0" applyProtection="0">
      <alignment horizontal="left" vertical="top"/>
    </xf>
    <xf numFmtId="0" fontId="48" fillId="34" borderId="20" applyNumberFormat="0" applyProtection="0">
      <alignment horizontal="left" vertical="top"/>
    </xf>
    <xf numFmtId="0" fontId="48" fillId="76" borderId="5" applyNumberFormat="0" applyProtection="0">
      <alignment horizontal="left" vertical="center"/>
    </xf>
    <xf numFmtId="0" fontId="48" fillId="76" borderId="5" applyNumberFormat="0" applyProtection="0">
      <alignment horizontal="left" vertical="center"/>
    </xf>
    <xf numFmtId="0" fontId="48" fillId="76" borderId="20" applyNumberFormat="0" applyProtection="0">
      <alignment horizontal="left" vertical="top"/>
    </xf>
    <xf numFmtId="0" fontId="48" fillId="76" borderId="20" applyNumberFormat="0" applyProtection="0">
      <alignment horizontal="left" vertical="top"/>
    </xf>
    <xf numFmtId="0" fontId="48" fillId="76" borderId="20" applyNumberFormat="0" applyProtection="0">
      <alignment horizontal="left" vertical="top"/>
    </xf>
    <xf numFmtId="0" fontId="48" fillId="45" borderId="5" applyNumberFormat="0" applyProtection="0">
      <alignment horizontal="left" vertical="center"/>
    </xf>
    <xf numFmtId="0" fontId="48" fillId="45" borderId="5" applyNumberFormat="0" applyProtection="0">
      <alignment horizontal="left" vertical="center"/>
    </xf>
    <xf numFmtId="0" fontId="48" fillId="45" borderId="20" applyNumberFormat="0" applyProtection="0">
      <alignment horizontal="left" vertical="top"/>
    </xf>
    <xf numFmtId="0" fontId="48" fillId="45" borderId="20" applyNumberFormat="0" applyProtection="0">
      <alignment horizontal="left" vertical="top"/>
    </xf>
    <xf numFmtId="0" fontId="48" fillId="45" borderId="20" applyNumberFormat="0" applyProtection="0">
      <alignment horizontal="left" vertical="top"/>
    </xf>
    <xf numFmtId="0" fontId="48" fillId="77" borderId="22" applyNumberFormat="0">
      <alignment/>
      <protection locked="0"/>
    </xf>
    <xf numFmtId="0" fontId="48" fillId="77" borderId="22" applyNumberFormat="0">
      <alignment/>
      <protection locked="0"/>
    </xf>
    <xf numFmtId="0" fontId="48" fillId="77" borderId="22" applyNumberFormat="0">
      <alignment/>
      <protection locked="0"/>
    </xf>
    <xf numFmtId="0" fontId="52" fillId="46" borderId="0" applyNumberFormat="0" applyBorder="0" applyProtection="0">
      <alignment/>
    </xf>
    <xf numFmtId="4" fontId="48" fillId="49" borderId="20" applyProtection="0">
      <alignment vertical="center"/>
    </xf>
    <xf numFmtId="4" fontId="51" fillId="49" borderId="21" applyProtection="0">
      <alignment vertical="center"/>
    </xf>
    <xf numFmtId="4" fontId="48" fillId="28" borderId="20" applyProtection="0">
      <alignment horizontal="left" vertical="center"/>
    </xf>
    <xf numFmtId="0" fontId="48" fillId="49" borderId="20" applyNumberFormat="0" applyProtection="0">
      <alignment horizontal="left" vertical="top"/>
    </xf>
    <xf numFmtId="4" fontId="48" fillId="0" borderId="5" applyProtection="0">
      <alignment horizontal="right" vertical="center"/>
    </xf>
    <xf numFmtId="4" fontId="48" fillId="0" borderId="5" applyProtection="0">
      <alignment horizontal="right" vertical="center"/>
    </xf>
    <xf numFmtId="4" fontId="51" fillId="77" borderId="5" applyProtection="0">
      <alignment horizontal="right" vertical="center"/>
    </xf>
    <xf numFmtId="4" fontId="48" fillId="47" borderId="5" applyProtection="0">
      <alignment horizontal="left" vertical="center"/>
    </xf>
    <xf numFmtId="4" fontId="48" fillId="47" borderId="5" applyProtection="0">
      <alignment horizontal="left" vertical="center"/>
    </xf>
    <xf numFmtId="0" fontId="48" fillId="34" borderId="20" applyNumberFormat="0" applyProtection="0">
      <alignment horizontal="left" vertical="top"/>
    </xf>
    <xf numFmtId="4" fontId="53" fillId="54" borderId="21" applyProtection="0">
      <alignment horizontal="left" vertical="center"/>
    </xf>
    <xf numFmtId="0" fontId="48" fillId="78" borderId="21" applyNumberFormat="0" applyProtection="0">
      <alignment/>
    </xf>
    <xf numFmtId="0" fontId="48" fillId="78" borderId="21" applyNumberFormat="0" applyProtection="0">
      <alignment/>
    </xf>
    <xf numFmtId="4" fontId="54" fillId="77" borderId="5" applyProtection="0">
      <alignment horizontal="right" vertical="center"/>
    </xf>
    <xf numFmtId="0" fontId="55" fillId="0" borderId="0" applyNumberFormat="0" applyFill="0" applyBorder="0" applyAlignment="0" applyProtection="0"/>
    <xf numFmtId="0" fontId="112" fillId="59" borderId="14" applyNumberFormat="0" applyAlignment="0" applyProtection="0"/>
    <xf numFmtId="0" fontId="56" fillId="0" borderId="21" applyNumberFormat="0" applyProtection="0">
      <alignment/>
    </xf>
    <xf numFmtId="0" fontId="56" fillId="0" borderId="21" applyNumberFormat="0" applyProtection="0">
      <alignment/>
    </xf>
    <xf numFmtId="0" fontId="56" fillId="0" borderId="21" applyNumberFormat="0" applyProtection="0">
      <alignment/>
    </xf>
    <xf numFmtId="0" fontId="9" fillId="0" borderId="0">
      <alignment/>
      <protection/>
    </xf>
    <xf numFmtId="0" fontId="113" fillId="0" borderId="23" applyNumberFormat="0" applyFill="0" applyAlignment="0" applyProtection="0"/>
    <xf numFmtId="0" fontId="114" fillId="0" borderId="24" applyNumberFormat="0" applyFill="0" applyAlignment="0" applyProtection="0"/>
    <xf numFmtId="49" fontId="57" fillId="28" borderId="0" applyBorder="0" applyProtection="0">
      <alignment vertical="top" wrapText="1"/>
    </xf>
    <xf numFmtId="0" fontId="115" fillId="79" borderId="25" applyNumberFormat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38" borderId="0" applyNumberFormat="0" applyBorder="0" applyProtection="0">
      <alignment/>
    </xf>
  </cellStyleXfs>
  <cellXfs count="76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right" vertical="center" wrapText="1"/>
    </xf>
    <xf numFmtId="49" fontId="1" fillId="0" borderId="29" xfId="0" applyNumberFormat="1" applyFont="1" applyFill="1" applyBorder="1" applyAlignment="1">
      <alignment horizontal="right" vertical="center" wrapText="1"/>
    </xf>
    <xf numFmtId="49" fontId="1" fillId="0" borderId="29" xfId="0" applyNumberFormat="1" applyFont="1" applyFill="1" applyBorder="1" applyAlignment="1" quotePrefix="1">
      <alignment horizontal="right" vertical="center" wrapText="1"/>
    </xf>
    <xf numFmtId="49" fontId="1" fillId="0" borderId="29" xfId="0" applyNumberFormat="1" applyFont="1" applyFill="1" applyBorder="1" applyAlignment="1">
      <alignment horizontal="right" vertical="center"/>
    </xf>
    <xf numFmtId="49" fontId="1" fillId="0" borderId="35" xfId="0" applyNumberFormat="1" applyFont="1" applyFill="1" applyBorder="1" applyAlignment="1">
      <alignment horizontal="right" vertical="center" wrapText="1"/>
    </xf>
    <xf numFmtId="49" fontId="1" fillId="0" borderId="34" xfId="0" applyNumberFormat="1" applyFont="1" applyFill="1" applyBorder="1" applyAlignment="1" quotePrefix="1">
      <alignment horizontal="right" vertical="center" wrapText="1"/>
    </xf>
    <xf numFmtId="0" fontId="0" fillId="80" borderId="0" xfId="990" applyFill="1">
      <alignment/>
      <protection/>
    </xf>
    <xf numFmtId="0" fontId="0" fillId="0" borderId="0" xfId="990">
      <alignment/>
      <protection/>
    </xf>
    <xf numFmtId="0" fontId="0" fillId="80" borderId="0" xfId="990" applyFill="1" applyAlignment="1">
      <alignment/>
      <protection/>
    </xf>
    <xf numFmtId="0" fontId="1" fillId="80" borderId="0" xfId="990" applyFont="1" applyFill="1" applyAlignment="1">
      <alignment horizontal="right"/>
      <protection/>
    </xf>
    <xf numFmtId="0" fontId="0" fillId="80" borderId="0" xfId="990" applyFill="1" applyAlignment="1">
      <alignment horizontal="right"/>
      <protection/>
    </xf>
    <xf numFmtId="0" fontId="63" fillId="0" borderId="0" xfId="990" applyFont="1" applyAlignment="1">
      <alignment/>
      <protection/>
    </xf>
    <xf numFmtId="0" fontId="65" fillId="0" borderId="0" xfId="990" applyFont="1" applyAlignment="1">
      <alignment/>
      <protection/>
    </xf>
    <xf numFmtId="0" fontId="66" fillId="0" borderId="0" xfId="990" applyFont="1" applyAlignment="1">
      <alignment wrapText="1"/>
      <protection/>
    </xf>
    <xf numFmtId="0" fontId="8" fillId="0" borderId="0" xfId="324" applyAlignment="1" applyProtection="1">
      <alignment/>
      <protection/>
    </xf>
    <xf numFmtId="0" fontId="67" fillId="80" borderId="0" xfId="990" applyFont="1" applyFill="1" applyAlignment="1">
      <alignment horizontal="center"/>
      <protection/>
    </xf>
    <xf numFmtId="0" fontId="0" fillId="80" borderId="0" xfId="990" applyFill="1" applyBorder="1" applyAlignment="1">
      <alignment horizontal="left"/>
      <protection/>
    </xf>
    <xf numFmtId="0" fontId="3" fillId="80" borderId="0" xfId="990" applyFont="1" applyFill="1" applyBorder="1">
      <alignment/>
      <protection/>
    </xf>
    <xf numFmtId="0" fontId="0" fillId="80" borderId="0" xfId="990" applyFill="1" applyBorder="1">
      <alignment/>
      <protection/>
    </xf>
    <xf numFmtId="0" fontId="62" fillId="0" borderId="29" xfId="990" applyFont="1" applyBorder="1" applyAlignment="1">
      <alignment horizontal="center" vertical="center" wrapText="1"/>
      <protection/>
    </xf>
    <xf numFmtId="0" fontId="68" fillId="0" borderId="29" xfId="990" applyFont="1" applyFill="1" applyBorder="1" applyAlignment="1">
      <alignment horizontal="center" vertical="center" wrapText="1"/>
      <protection/>
    </xf>
    <xf numFmtId="0" fontId="1" fillId="0" borderId="29" xfId="990" applyFont="1" applyBorder="1" applyAlignment="1">
      <alignment horizontal="center" wrapText="1"/>
      <protection/>
    </xf>
    <xf numFmtId="0" fontId="1" fillId="0" borderId="29" xfId="990" applyFont="1" applyBorder="1" applyAlignment="1">
      <alignment horizontal="center" vertical="top" wrapText="1"/>
      <protection/>
    </xf>
    <xf numFmtId="0" fontId="69" fillId="0" borderId="29" xfId="990" applyFont="1" applyBorder="1" applyAlignment="1">
      <alignment horizontal="center" wrapText="1"/>
      <protection/>
    </xf>
    <xf numFmtId="0" fontId="1" fillId="0" borderId="29" xfId="990" applyFont="1" applyBorder="1" applyAlignment="1">
      <alignment horizontal="center"/>
      <protection/>
    </xf>
    <xf numFmtId="0" fontId="1" fillId="0" borderId="29" xfId="990" applyFont="1" applyBorder="1" applyAlignment="1">
      <alignment horizontal="center" vertical="top"/>
      <protection/>
    </xf>
    <xf numFmtId="0" fontId="62" fillId="0" borderId="29" xfId="990" applyFont="1" applyBorder="1" applyAlignment="1">
      <alignment vertical="top" wrapText="1"/>
      <protection/>
    </xf>
    <xf numFmtId="0" fontId="1" fillId="0" borderId="29" xfId="990" applyFont="1" applyBorder="1" applyAlignment="1">
      <alignment horizontal="center" vertical="center" wrapText="1"/>
      <protection/>
    </xf>
    <xf numFmtId="0" fontId="1" fillId="0" borderId="29" xfId="990" applyFont="1" applyFill="1" applyBorder="1" applyAlignment="1">
      <alignment vertical="center" wrapText="1"/>
      <protection/>
    </xf>
    <xf numFmtId="0" fontId="62" fillId="0" borderId="29" xfId="990" applyFont="1" applyFill="1" applyBorder="1" applyAlignment="1">
      <alignment vertical="center" wrapText="1"/>
      <protection/>
    </xf>
    <xf numFmtId="0" fontId="1" fillId="0" borderId="29" xfId="990" applyFont="1" applyBorder="1" applyAlignment="1">
      <alignment vertical="center" wrapText="1"/>
      <protection/>
    </xf>
    <xf numFmtId="0" fontId="62" fillId="0" borderId="29" xfId="990" applyFont="1" applyBorder="1" applyAlignment="1">
      <alignment vertical="center" wrapText="1"/>
      <protection/>
    </xf>
    <xf numFmtId="0" fontId="1" fillId="80" borderId="0" xfId="990" applyFont="1" applyFill="1" applyAlignment="1">
      <alignment horizontal="center" vertical="top" wrapText="1"/>
      <protection/>
    </xf>
    <xf numFmtId="0" fontId="1" fillId="80" borderId="0" xfId="990" applyFont="1" applyFill="1" applyAlignment="1">
      <alignment wrapText="1"/>
      <protection/>
    </xf>
    <xf numFmtId="0" fontId="1" fillId="80" borderId="0" xfId="990" applyFont="1" applyFill="1" applyAlignment="1">
      <alignment horizontal="center" vertical="top"/>
      <protection/>
    </xf>
    <xf numFmtId="0" fontId="1" fillId="0" borderId="0" xfId="990" applyFont="1" applyFill="1" applyBorder="1" applyAlignment="1">
      <alignment wrapText="1"/>
      <protection/>
    </xf>
    <xf numFmtId="0" fontId="0" fillId="0" borderId="0" xfId="989" applyAlignment="1">
      <alignment vertical="center"/>
      <protection/>
    </xf>
    <xf numFmtId="0" fontId="62" fillId="0" borderId="0" xfId="989" applyFont="1" applyAlignment="1">
      <alignment vertical="center"/>
      <protection/>
    </xf>
    <xf numFmtId="0" fontId="71" fillId="0" borderId="0" xfId="989" applyFont="1" applyAlignment="1">
      <alignment horizontal="left" vertical="center"/>
      <protection/>
    </xf>
    <xf numFmtId="0" fontId="75" fillId="0" borderId="0" xfId="989" applyFont="1" applyAlignment="1">
      <alignment vertical="center"/>
      <protection/>
    </xf>
    <xf numFmtId="0" fontId="0" fillId="0" borderId="0" xfId="989" applyAlignment="1">
      <alignment vertical="center" wrapText="1"/>
      <protection/>
    </xf>
    <xf numFmtId="0" fontId="1" fillId="80" borderId="0" xfId="991" applyFont="1" applyFill="1" applyBorder="1" applyAlignment="1">
      <alignment vertical="center"/>
      <protection/>
    </xf>
    <xf numFmtId="0" fontId="1" fillId="80" borderId="0" xfId="991" applyFont="1" applyFill="1" applyBorder="1" applyAlignment="1">
      <alignment vertical="center" wrapText="1"/>
      <protection/>
    </xf>
    <xf numFmtId="0" fontId="1" fillId="80" borderId="0" xfId="991" applyFont="1" applyFill="1" applyAlignment="1">
      <alignment vertical="center"/>
      <protection/>
    </xf>
    <xf numFmtId="0" fontId="62" fillId="80" borderId="0" xfId="991" applyFont="1" applyFill="1" applyBorder="1" applyAlignment="1">
      <alignment vertical="center"/>
      <protection/>
    </xf>
    <xf numFmtId="0" fontId="1" fillId="80" borderId="0" xfId="991" applyFont="1" applyFill="1" applyAlignment="1">
      <alignment vertical="center" wrapText="1"/>
      <protection/>
    </xf>
    <xf numFmtId="0" fontId="6" fillId="0" borderId="0" xfId="991" applyFont="1" applyAlignment="1">
      <alignment vertical="center"/>
      <protection/>
    </xf>
    <xf numFmtId="0" fontId="62" fillId="80" borderId="0" xfId="991" applyFont="1" applyFill="1" applyAlignment="1">
      <alignment horizontal="center" vertical="center" wrapText="1"/>
      <protection/>
    </xf>
    <xf numFmtId="0" fontId="1" fillId="80" borderId="0" xfId="991" applyFont="1" applyFill="1" applyAlignment="1">
      <alignment horizontal="center" vertical="center" wrapText="1"/>
      <protection/>
    </xf>
    <xf numFmtId="0" fontId="1" fillId="0" borderId="0" xfId="991" applyFont="1" applyFill="1" applyAlignment="1">
      <alignment horizontal="center" vertical="top" wrapText="1"/>
      <protection/>
    </xf>
    <xf numFmtId="0" fontId="62" fillId="80" borderId="29" xfId="991" applyFont="1" applyFill="1" applyBorder="1" applyAlignment="1">
      <alignment horizontal="center" vertical="center" wrapText="1"/>
      <protection/>
    </xf>
    <xf numFmtId="0" fontId="62" fillId="80" borderId="31" xfId="991" applyFont="1" applyFill="1" applyBorder="1" applyAlignment="1">
      <alignment horizontal="center" vertical="center" wrapText="1"/>
      <protection/>
    </xf>
    <xf numFmtId="0" fontId="62" fillId="0" borderId="29" xfId="991" applyFont="1" applyFill="1" applyBorder="1" applyAlignment="1">
      <alignment horizontal="center" vertical="center" wrapText="1"/>
      <protection/>
    </xf>
    <xf numFmtId="49" fontId="62" fillId="80" borderId="28" xfId="991" applyNumberFormat="1" applyFont="1" applyFill="1" applyBorder="1" applyAlignment="1">
      <alignment horizontal="center" vertical="center" wrapText="1"/>
      <protection/>
    </xf>
    <xf numFmtId="0" fontId="62" fillId="80" borderId="29" xfId="991" applyFont="1" applyFill="1" applyBorder="1" applyAlignment="1">
      <alignment horizontal="center" vertical="center"/>
      <protection/>
    </xf>
    <xf numFmtId="0" fontId="0" fillId="0" borderId="34" xfId="991" applyFont="1" applyBorder="1" applyAlignment="1">
      <alignment horizontal="left" vertical="center" wrapText="1"/>
      <protection/>
    </xf>
    <xf numFmtId="0" fontId="1" fillId="80" borderId="28" xfId="991" applyFont="1" applyFill="1" applyBorder="1" applyAlignment="1">
      <alignment horizontal="left" vertical="center" wrapText="1"/>
      <protection/>
    </xf>
    <xf numFmtId="0" fontId="1" fillId="80" borderId="29" xfId="991" applyFont="1" applyFill="1" applyBorder="1" applyAlignment="1">
      <alignment horizontal="center" vertical="center" wrapText="1"/>
      <protection/>
    </xf>
    <xf numFmtId="0" fontId="1" fillId="0" borderId="0" xfId="991" applyFont="1">
      <alignment/>
      <protection/>
    </xf>
    <xf numFmtId="0" fontId="71" fillId="0" borderId="0" xfId="991" applyFont="1">
      <alignment/>
      <protection/>
    </xf>
    <xf numFmtId="0" fontId="4" fillId="80" borderId="32" xfId="991" applyFont="1" applyFill="1" applyBorder="1" applyAlignment="1">
      <alignment horizontal="left" vertical="center"/>
      <protection/>
    </xf>
    <xf numFmtId="0" fontId="4" fillId="80" borderId="32" xfId="991" applyFont="1" applyFill="1" applyBorder="1" applyAlignment="1">
      <alignment horizontal="left" vertical="center" wrapText="1"/>
      <protection/>
    </xf>
    <xf numFmtId="0" fontId="1" fillId="80" borderId="30" xfId="991" applyFont="1" applyFill="1" applyBorder="1" applyAlignment="1">
      <alignment horizontal="left" vertical="center" wrapText="1"/>
      <protection/>
    </xf>
    <xf numFmtId="0" fontId="1" fillId="0" borderId="28" xfId="991" applyFont="1" applyFill="1" applyBorder="1" applyAlignment="1">
      <alignment horizontal="center" vertical="center" wrapText="1"/>
      <protection/>
    </xf>
    <xf numFmtId="0" fontId="1" fillId="0" borderId="28" xfId="991" applyFont="1" applyFill="1" applyBorder="1" applyAlignment="1">
      <alignment horizontal="left" vertical="center"/>
      <protection/>
    </xf>
    <xf numFmtId="0" fontId="1" fillId="0" borderId="30" xfId="991" applyFont="1" applyFill="1" applyBorder="1" applyAlignment="1">
      <alignment horizontal="left" vertical="center"/>
      <protection/>
    </xf>
    <xf numFmtId="0" fontId="1" fillId="0" borderId="34" xfId="991" applyFont="1" applyFill="1" applyBorder="1" applyAlignment="1">
      <alignment horizontal="left" vertical="center"/>
      <protection/>
    </xf>
    <xf numFmtId="0" fontId="1" fillId="0" borderId="34" xfId="991" applyFont="1" applyFill="1" applyBorder="1" applyAlignment="1">
      <alignment horizontal="left" vertical="center" wrapText="1"/>
      <protection/>
    </xf>
    <xf numFmtId="16" fontId="1" fillId="0" borderId="30" xfId="991" applyNumberFormat="1" applyFont="1" applyFill="1" applyBorder="1" applyAlignment="1">
      <alignment horizontal="left" vertical="center" wrapText="1"/>
      <protection/>
    </xf>
    <xf numFmtId="0" fontId="1" fillId="0" borderId="30" xfId="991" applyFont="1" applyFill="1" applyBorder="1" applyAlignment="1">
      <alignment horizontal="left" vertical="center" wrapText="1"/>
      <protection/>
    </xf>
    <xf numFmtId="16" fontId="1" fillId="0" borderId="29" xfId="991" applyNumberFormat="1" applyFont="1" applyFill="1" applyBorder="1" applyAlignment="1">
      <alignment horizontal="left" vertical="center" wrapText="1"/>
      <protection/>
    </xf>
    <xf numFmtId="0" fontId="1" fillId="0" borderId="28" xfId="991" applyFont="1" applyFill="1" applyBorder="1" applyAlignment="1">
      <alignment vertical="center"/>
      <protection/>
    </xf>
    <xf numFmtId="0" fontId="1" fillId="0" borderId="34" xfId="991" applyFont="1" applyFill="1" applyBorder="1" applyAlignment="1">
      <alignment vertical="center"/>
      <protection/>
    </xf>
    <xf numFmtId="0" fontId="1" fillId="0" borderId="29" xfId="991" applyFont="1" applyFill="1" applyBorder="1" applyAlignment="1">
      <alignment horizontal="left" vertical="center" wrapText="1"/>
      <protection/>
    </xf>
    <xf numFmtId="0" fontId="1" fillId="80" borderId="28" xfId="991" applyFont="1" applyFill="1" applyBorder="1" applyAlignment="1">
      <alignment horizontal="center" vertical="center" wrapText="1"/>
      <protection/>
    </xf>
    <xf numFmtId="0" fontId="1" fillId="80" borderId="28" xfId="991" applyFont="1" applyFill="1" applyBorder="1" applyAlignment="1">
      <alignment horizontal="left" vertical="center"/>
      <protection/>
    </xf>
    <xf numFmtId="0" fontId="1" fillId="0" borderId="30" xfId="991" applyFont="1" applyFill="1" applyBorder="1" applyAlignment="1">
      <alignment vertical="center"/>
      <protection/>
    </xf>
    <xf numFmtId="0" fontId="1" fillId="80" borderId="29" xfId="991" applyFont="1" applyFill="1" applyBorder="1" applyAlignment="1">
      <alignment horizontal="left" vertical="center" wrapText="1"/>
      <protection/>
    </xf>
    <xf numFmtId="0" fontId="1" fillId="0" borderId="28" xfId="991" applyFont="1" applyFill="1" applyBorder="1" applyAlignment="1">
      <alignment horizontal="center" vertical="center"/>
      <protection/>
    </xf>
    <xf numFmtId="0" fontId="1" fillId="0" borderId="30" xfId="991" applyFont="1" applyFill="1" applyBorder="1" applyAlignment="1">
      <alignment/>
      <protection/>
    </xf>
    <xf numFmtId="0" fontId="62" fillId="0" borderId="30" xfId="991" applyFont="1" applyFill="1" applyBorder="1" applyAlignment="1">
      <alignment/>
      <protection/>
    </xf>
    <xf numFmtId="0" fontId="62" fillId="0" borderId="34" xfId="991" applyFont="1" applyFill="1" applyBorder="1" applyAlignment="1">
      <alignment horizontal="left" vertical="center"/>
      <protection/>
    </xf>
    <xf numFmtId="0" fontId="1" fillId="0" borderId="30" xfId="991" applyFont="1" applyBorder="1">
      <alignment/>
      <protection/>
    </xf>
    <xf numFmtId="0" fontId="1" fillId="80" borderId="34" xfId="991" applyFont="1" applyFill="1" applyBorder="1" applyAlignment="1">
      <alignment horizontal="left" vertical="center" wrapText="1"/>
      <protection/>
    </xf>
    <xf numFmtId="0" fontId="62" fillId="0" borderId="30" xfId="991" applyFont="1" applyBorder="1">
      <alignment/>
      <protection/>
    </xf>
    <xf numFmtId="0" fontId="62" fillId="80" borderId="34" xfId="991" applyFont="1" applyFill="1" applyBorder="1" applyAlignment="1">
      <alignment horizontal="left" vertical="center" wrapText="1"/>
      <protection/>
    </xf>
    <xf numFmtId="0" fontId="1" fillId="80" borderId="37" xfId="991" applyFont="1" applyFill="1" applyBorder="1" applyAlignment="1">
      <alignment horizontal="left" vertical="center"/>
      <protection/>
    </xf>
    <xf numFmtId="0" fontId="1" fillId="80" borderId="38" xfId="991" applyFont="1" applyFill="1" applyBorder="1" applyAlignment="1">
      <alignment horizontal="left" vertical="center"/>
      <protection/>
    </xf>
    <xf numFmtId="0" fontId="1" fillId="80" borderId="38" xfId="991" applyFont="1" applyFill="1" applyBorder="1" applyAlignment="1">
      <alignment horizontal="left" vertical="center" wrapText="1"/>
      <protection/>
    </xf>
    <xf numFmtId="0" fontId="1" fillId="80" borderId="34" xfId="991" applyFont="1" applyFill="1" applyBorder="1" applyAlignment="1">
      <alignment horizontal="left" vertical="center"/>
      <protection/>
    </xf>
    <xf numFmtId="16" fontId="1" fillId="80" borderId="29" xfId="991" applyNumberFormat="1" applyFont="1" applyFill="1" applyBorder="1" applyAlignment="1">
      <alignment horizontal="left" vertical="center" wrapText="1"/>
      <protection/>
    </xf>
    <xf numFmtId="0" fontId="1" fillId="80" borderId="29" xfId="991" applyFont="1" applyFill="1" applyBorder="1" applyAlignment="1" quotePrefix="1">
      <alignment horizontal="left" vertical="center" wrapText="1"/>
      <protection/>
    </xf>
    <xf numFmtId="0" fontId="1" fillId="0" borderId="30" xfId="991" applyFont="1" applyBorder="1" applyAlignment="1">
      <alignment/>
      <protection/>
    </xf>
    <xf numFmtId="0" fontId="1" fillId="0" borderId="29" xfId="991" applyFont="1" applyFill="1" applyBorder="1" applyAlignment="1">
      <alignment horizontal="center" vertical="center" wrapText="1"/>
      <protection/>
    </xf>
    <xf numFmtId="0" fontId="1" fillId="0" borderId="37" xfId="991" applyFont="1" applyFill="1" applyBorder="1" applyAlignment="1">
      <alignment horizontal="left" vertical="center"/>
      <protection/>
    </xf>
    <xf numFmtId="0" fontId="1" fillId="0" borderId="38" xfId="991" applyFont="1" applyFill="1" applyBorder="1" applyAlignment="1">
      <alignment horizontal="left" vertical="center"/>
      <protection/>
    </xf>
    <xf numFmtId="0" fontId="1" fillId="0" borderId="38" xfId="991" applyFont="1" applyFill="1" applyBorder="1" applyAlignment="1">
      <alignment horizontal="left" vertical="center" wrapText="1"/>
      <protection/>
    </xf>
    <xf numFmtId="0" fontId="1" fillId="0" borderId="29" xfId="991" applyFont="1" applyFill="1" applyBorder="1" applyAlignment="1" quotePrefix="1">
      <alignment horizontal="left" vertical="center" wrapText="1"/>
      <protection/>
    </xf>
    <xf numFmtId="0" fontId="1" fillId="0" borderId="0" xfId="991" applyFont="1" applyFill="1" applyAlignment="1">
      <alignment vertical="center" wrapText="1"/>
      <protection/>
    </xf>
    <xf numFmtId="0" fontId="1" fillId="0" borderId="29" xfId="991" applyFont="1" applyFill="1" applyBorder="1" applyAlignment="1">
      <alignment horizontal="left" vertical="center"/>
      <protection/>
    </xf>
    <xf numFmtId="0" fontId="62" fillId="0" borderId="38" xfId="991" applyFont="1" applyFill="1" applyBorder="1" applyAlignment="1">
      <alignment horizontal="left" vertical="center"/>
      <protection/>
    </xf>
    <xf numFmtId="0" fontId="4" fillId="0" borderId="28" xfId="991" applyFont="1" applyFill="1" applyBorder="1" applyAlignment="1">
      <alignment horizontal="left" vertical="center"/>
      <protection/>
    </xf>
    <xf numFmtId="0" fontId="77" fillId="0" borderId="30" xfId="991" applyFont="1" applyFill="1" applyBorder="1" applyAlignment="1">
      <alignment horizontal="left" vertical="center"/>
      <protection/>
    </xf>
    <xf numFmtId="0" fontId="78" fillId="0" borderId="30" xfId="991" applyFont="1" applyFill="1" applyBorder="1" applyAlignment="1">
      <alignment horizontal="left" vertical="center"/>
      <protection/>
    </xf>
    <xf numFmtId="16" fontId="1" fillId="0" borderId="29" xfId="991" applyNumberFormat="1" applyFont="1" applyFill="1" applyBorder="1" applyAlignment="1" quotePrefix="1">
      <alignment horizontal="left" vertical="center" wrapText="1"/>
      <protection/>
    </xf>
    <xf numFmtId="0" fontId="1" fillId="0" borderId="28" xfId="991" applyFont="1" applyBorder="1">
      <alignment/>
      <protection/>
    </xf>
    <xf numFmtId="0" fontId="4" fillId="80" borderId="34" xfId="991" applyFont="1" applyFill="1" applyBorder="1" applyAlignment="1">
      <alignment horizontal="left" vertical="center"/>
      <protection/>
    </xf>
    <xf numFmtId="0" fontId="4" fillId="80" borderId="34" xfId="991" applyFont="1" applyFill="1" applyBorder="1" applyAlignment="1">
      <alignment horizontal="left" vertical="center" wrapText="1"/>
      <protection/>
    </xf>
    <xf numFmtId="0" fontId="62" fillId="0" borderId="34" xfId="991" applyFont="1" applyFill="1" applyBorder="1" applyAlignment="1">
      <alignment horizontal="left" vertical="center" wrapText="1"/>
      <protection/>
    </xf>
    <xf numFmtId="16" fontId="1" fillId="80" borderId="29" xfId="991" applyNumberFormat="1" applyFont="1" applyFill="1" applyBorder="1" applyAlignment="1" quotePrefix="1">
      <alignment horizontal="left" vertical="center" wrapText="1"/>
      <protection/>
    </xf>
    <xf numFmtId="0" fontId="4" fillId="80" borderId="29" xfId="991" applyFont="1" applyFill="1" applyBorder="1" applyAlignment="1">
      <alignment horizontal="center" vertical="center" wrapText="1"/>
      <protection/>
    </xf>
    <xf numFmtId="0" fontId="4" fillId="80" borderId="28" xfId="991" applyFont="1" applyFill="1" applyBorder="1" applyAlignment="1">
      <alignment horizontal="center" vertical="center" wrapText="1"/>
      <protection/>
    </xf>
    <xf numFmtId="0" fontId="62" fillId="80" borderId="0" xfId="991" applyFont="1" applyFill="1" applyBorder="1" applyAlignment="1">
      <alignment horizontal="left" vertical="center" wrapText="1"/>
      <protection/>
    </xf>
    <xf numFmtId="0" fontId="1" fillId="80" borderId="0" xfId="991" applyFont="1" applyFill="1" applyBorder="1" applyAlignment="1">
      <alignment horizontal="left" vertical="center" wrapText="1"/>
      <protection/>
    </xf>
    <xf numFmtId="0" fontId="0" fillId="0" borderId="0" xfId="991" applyFont="1" applyAlignment="1">
      <alignment/>
      <protection/>
    </xf>
    <xf numFmtId="0" fontId="0" fillId="0" borderId="42" xfId="991" applyFont="1" applyBorder="1" applyAlignment="1">
      <alignment/>
      <protection/>
    </xf>
    <xf numFmtId="0" fontId="0" fillId="0" borderId="0" xfId="991" applyFont="1" applyBorder="1" applyAlignment="1">
      <alignment/>
      <protection/>
    </xf>
    <xf numFmtId="0" fontId="1" fillId="80" borderId="0" xfId="991" applyFont="1" applyFill="1" applyAlignment="1">
      <alignment horizontal="center" vertical="top" wrapText="1"/>
      <protection/>
    </xf>
    <xf numFmtId="0" fontId="60" fillId="0" borderId="0" xfId="991" applyFont="1" applyFill="1" applyAlignment="1">
      <alignment horizontal="left" vertical="center"/>
      <protection/>
    </xf>
    <xf numFmtId="0" fontId="0" fillId="0" borderId="0" xfId="991" applyFont="1" applyFill="1" applyAlignment="1">
      <alignment/>
      <protection/>
    </xf>
    <xf numFmtId="0" fontId="61" fillId="0" borderId="0" xfId="991" applyFont="1" applyFill="1" applyAlignment="1">
      <alignment/>
      <protection/>
    </xf>
    <xf numFmtId="0" fontId="0" fillId="0" borderId="42" xfId="991" applyFont="1" applyFill="1" applyBorder="1" applyAlignment="1">
      <alignment/>
      <protection/>
    </xf>
    <xf numFmtId="0" fontId="0" fillId="0" borderId="0" xfId="991" applyFont="1" applyFill="1" applyBorder="1" applyAlignment="1">
      <alignment/>
      <protection/>
    </xf>
    <xf numFmtId="0" fontId="1" fillId="0" borderId="0" xfId="991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1" fillId="80" borderId="0" xfId="0" applyFont="1" applyFill="1" applyAlignment="1">
      <alignment horizontal="left" vertical="center"/>
    </xf>
    <xf numFmtId="0" fontId="1" fillId="80" borderId="0" xfId="0" applyFont="1" applyFill="1" applyAlignment="1">
      <alignment vertical="center"/>
    </xf>
    <xf numFmtId="0" fontId="80" fillId="0" borderId="29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0" fillId="80" borderId="0" xfId="0" applyFont="1" applyFill="1" applyAlignment="1">
      <alignment/>
    </xf>
    <xf numFmtId="0" fontId="62" fillId="80" borderId="0" xfId="0" applyFont="1" applyFill="1" applyAlignment="1">
      <alignment/>
    </xf>
    <xf numFmtId="0" fontId="0" fillId="0" borderId="0" xfId="0" applyFont="1" applyAlignment="1">
      <alignment/>
    </xf>
    <xf numFmtId="0" fontId="1" fillId="80" borderId="0" xfId="0" applyFont="1" applyFill="1" applyAlignment="1">
      <alignment/>
    </xf>
    <xf numFmtId="0" fontId="8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81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right" vertical="top" wrapText="1"/>
    </xf>
    <xf numFmtId="2" fontId="81" fillId="0" borderId="29" xfId="0" applyNumberFormat="1" applyFont="1" applyBorder="1" applyAlignment="1">
      <alignment vertical="top" wrapText="1"/>
    </xf>
    <xf numFmtId="0" fontId="81" fillId="0" borderId="29" xfId="0" applyFont="1" applyBorder="1" applyAlignment="1">
      <alignment vertical="top" wrapText="1"/>
    </xf>
    <xf numFmtId="2" fontId="2" fillId="0" borderId="29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 horizontal="left" wrapText="1"/>
    </xf>
    <xf numFmtId="0" fontId="81" fillId="0" borderId="29" xfId="0" applyFont="1" applyBorder="1" applyAlignment="1">
      <alignment horizontal="right" wrapText="1"/>
    </xf>
    <xf numFmtId="0" fontId="81" fillId="0" borderId="29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left" wrapText="1" indent="1"/>
    </xf>
    <xf numFmtId="2" fontId="2" fillId="0" borderId="29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81" fillId="80" borderId="29" xfId="0" applyFont="1" applyFill="1" applyBorder="1" applyAlignment="1">
      <alignment horizontal="left" wrapText="1"/>
    </xf>
    <xf numFmtId="0" fontId="81" fillId="0" borderId="34" xfId="0" applyFont="1" applyBorder="1" applyAlignment="1">
      <alignment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 indent="1"/>
    </xf>
    <xf numFmtId="0" fontId="81" fillId="0" borderId="29" xfId="0" applyFont="1" applyBorder="1" applyAlignment="1">
      <alignment horizontal="left" vertical="top" wrapText="1"/>
    </xf>
    <xf numFmtId="0" fontId="0" fillId="80" borderId="0" xfId="0" applyFont="1" applyFill="1" applyBorder="1" applyAlignment="1">
      <alignment/>
    </xf>
    <xf numFmtId="0" fontId="2" fillId="80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6" fontId="1" fillId="0" borderId="2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 wrapText="1"/>
    </xf>
    <xf numFmtId="0" fontId="1" fillId="80" borderId="28" xfId="0" applyFont="1" applyFill="1" applyBorder="1" applyAlignment="1">
      <alignment/>
    </xf>
    <xf numFmtId="0" fontId="1" fillId="80" borderId="30" xfId="0" applyFont="1" applyFill="1" applyBorder="1" applyAlignment="1">
      <alignment/>
    </xf>
    <xf numFmtId="0" fontId="1" fillId="0" borderId="34" xfId="0" applyFont="1" applyBorder="1" applyAlignment="1">
      <alignment wrapText="1"/>
    </xf>
    <xf numFmtId="0" fontId="62" fillId="0" borderId="29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6" fontId="1" fillId="0" borderId="21" xfId="0" applyNumberFormat="1" applyFont="1" applyFill="1" applyBorder="1" applyAlignment="1" quotePrefix="1">
      <alignment horizontal="center" vertical="center" wrapText="1"/>
    </xf>
    <xf numFmtId="16" fontId="1" fillId="0" borderId="21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 quotePrefix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vertical="center" wrapText="1"/>
    </xf>
    <xf numFmtId="0" fontId="84" fillId="0" borderId="0" xfId="0" applyFont="1" applyFill="1" applyAlignment="1">
      <alignment vertical="center"/>
    </xf>
    <xf numFmtId="0" fontId="8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center" vertical="center"/>
    </xf>
    <xf numFmtId="0" fontId="73" fillId="0" borderId="34" xfId="0" applyFont="1" applyFill="1" applyBorder="1" applyAlignment="1">
      <alignment vertical="center" wrapText="1"/>
    </xf>
    <xf numFmtId="0" fontId="76" fillId="0" borderId="0" xfId="987" applyFont="1" applyFill="1" applyAlignment="1">
      <alignment vertical="center"/>
      <protection/>
    </xf>
    <xf numFmtId="0" fontId="76" fillId="0" borderId="0" xfId="0" applyFont="1" applyFill="1" applyAlignment="1">
      <alignment horizontal="left" vertical="center"/>
    </xf>
    <xf numFmtId="0" fontId="62" fillId="0" borderId="0" xfId="987" applyFont="1" applyFill="1" applyAlignment="1">
      <alignment horizontal="center" vertical="center" wrapText="1"/>
      <protection/>
    </xf>
    <xf numFmtId="0" fontId="62" fillId="0" borderId="0" xfId="987" applyFont="1" applyFill="1" applyAlignment="1">
      <alignment vertical="center" wrapText="1"/>
      <protection/>
    </xf>
    <xf numFmtId="0" fontId="62" fillId="0" borderId="0" xfId="987" applyFont="1" applyFill="1" applyAlignment="1">
      <alignment vertical="center"/>
      <protection/>
    </xf>
    <xf numFmtId="0" fontId="62" fillId="0" borderId="29" xfId="987" applyFont="1" applyFill="1" applyBorder="1" applyAlignment="1">
      <alignment vertical="center" wrapText="1"/>
      <protection/>
    </xf>
    <xf numFmtId="0" fontId="62" fillId="0" borderId="44" xfId="987" applyFont="1" applyFill="1" applyBorder="1" applyAlignment="1">
      <alignment horizontal="center" vertical="center" wrapText="1"/>
      <protection/>
    </xf>
    <xf numFmtId="0" fontId="62" fillId="0" borderId="21" xfId="987" applyFont="1" applyFill="1" applyBorder="1" applyAlignment="1">
      <alignment horizontal="center" vertical="center" wrapText="1"/>
      <protection/>
    </xf>
    <xf numFmtId="0" fontId="1" fillId="0" borderId="29" xfId="987" applyFont="1" applyFill="1" applyBorder="1" applyAlignment="1">
      <alignment horizontal="center" vertical="center"/>
      <protection/>
    </xf>
    <xf numFmtId="0" fontId="1" fillId="0" borderId="44" xfId="987" applyFont="1" applyFill="1" applyBorder="1" applyAlignment="1">
      <alignment horizontal="center" vertical="center" wrapText="1"/>
      <protection/>
    </xf>
    <xf numFmtId="0" fontId="1" fillId="0" borderId="21" xfId="987" applyFont="1" applyFill="1" applyBorder="1" applyAlignment="1">
      <alignment horizontal="center" vertical="center" wrapText="1"/>
      <protection/>
    </xf>
    <xf numFmtId="0" fontId="1" fillId="0" borderId="44" xfId="987" applyFont="1" applyFill="1" applyBorder="1" applyAlignment="1">
      <alignment vertical="center" wrapText="1"/>
      <protection/>
    </xf>
    <xf numFmtId="0" fontId="73" fillId="0" borderId="0" xfId="988" applyFont="1" applyAlignment="1">
      <alignment horizontal="center" vertical="center"/>
      <protection/>
    </xf>
    <xf numFmtId="0" fontId="73" fillId="0" borderId="0" xfId="988" applyFont="1" applyAlignment="1">
      <alignment vertical="center"/>
      <protection/>
    </xf>
    <xf numFmtId="0" fontId="80" fillId="0" borderId="0" xfId="988" applyFont="1" applyAlignment="1">
      <alignment vertical="center"/>
      <protection/>
    </xf>
    <xf numFmtId="0" fontId="80" fillId="0" borderId="29" xfId="988" applyFont="1" applyBorder="1" applyAlignment="1">
      <alignment horizontal="center" vertical="center" wrapText="1"/>
      <protection/>
    </xf>
    <xf numFmtId="0" fontId="80" fillId="0" borderId="29" xfId="988" applyFont="1" applyFill="1" applyBorder="1" applyAlignment="1">
      <alignment horizontal="center" vertical="center" wrapText="1"/>
      <protection/>
    </xf>
    <xf numFmtId="0" fontId="80" fillId="0" borderId="0" xfId="988" applyFont="1" applyAlignment="1">
      <alignment horizontal="center" vertical="center" wrapText="1"/>
      <protection/>
    </xf>
    <xf numFmtId="0" fontId="80" fillId="0" borderId="34" xfId="988" applyFont="1" applyFill="1" applyBorder="1" applyAlignment="1">
      <alignment horizontal="center" vertical="center" wrapText="1"/>
      <protection/>
    </xf>
    <xf numFmtId="0" fontId="1" fillId="0" borderId="29" xfId="988" applyFont="1" applyBorder="1" applyAlignment="1">
      <alignment horizontal="center" vertical="center" wrapText="1"/>
      <protection/>
    </xf>
    <xf numFmtId="0" fontId="1" fillId="0" borderId="29" xfId="988" applyFont="1" applyFill="1" applyBorder="1" applyAlignment="1">
      <alignment horizontal="center" vertical="center" wrapText="1"/>
      <protection/>
    </xf>
    <xf numFmtId="0" fontId="1" fillId="0" borderId="35" xfId="988" applyNumberFormat="1" applyFont="1" applyFill="1" applyBorder="1" applyAlignment="1">
      <alignment horizontal="center" vertical="center" wrapText="1"/>
      <protection/>
    </xf>
    <xf numFmtId="0" fontId="80" fillId="0" borderId="29" xfId="988" applyFont="1" applyBorder="1" applyAlignment="1">
      <alignment horizontal="left" vertical="center" wrapText="1"/>
      <protection/>
    </xf>
    <xf numFmtId="0" fontId="73" fillId="0" borderId="29" xfId="988" applyFont="1" applyBorder="1" applyAlignment="1">
      <alignment horizontal="center" vertical="center" wrapText="1"/>
      <protection/>
    </xf>
    <xf numFmtId="0" fontId="73" fillId="0" borderId="29" xfId="988" applyFont="1" applyBorder="1" applyAlignment="1">
      <alignment horizontal="left" vertical="center" wrapText="1"/>
      <protection/>
    </xf>
    <xf numFmtId="0" fontId="73" fillId="0" borderId="0" xfId="988" applyFont="1" applyFill="1" applyAlignment="1">
      <alignment vertical="center"/>
      <protection/>
    </xf>
    <xf numFmtId="0" fontId="73" fillId="0" borderId="42" xfId="988" applyFont="1" applyBorder="1" applyAlignment="1">
      <alignment vertical="center"/>
      <protection/>
    </xf>
    <xf numFmtId="0" fontId="0" fillId="80" borderId="0" xfId="0" applyFill="1" applyBorder="1" applyAlignment="1">
      <alignment/>
    </xf>
    <xf numFmtId="0" fontId="81" fillId="8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80" borderId="0" xfId="0" applyFill="1" applyAlignment="1">
      <alignment/>
    </xf>
    <xf numFmtId="0" fontId="2" fillId="80" borderId="0" xfId="0" applyFont="1" applyFill="1" applyBorder="1" applyAlignment="1">
      <alignment/>
    </xf>
    <xf numFmtId="0" fontId="76" fillId="80" borderId="0" xfId="0" applyFont="1" applyFill="1" applyAlignment="1">
      <alignment horizontal="center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62" fillId="0" borderId="39" xfId="0" applyFont="1" applyBorder="1" applyAlignment="1">
      <alignment/>
    </xf>
    <xf numFmtId="0" fontId="76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80" borderId="34" xfId="0" applyFont="1" applyFill="1" applyBorder="1" applyAlignment="1">
      <alignment/>
    </xf>
    <xf numFmtId="0" fontId="1" fillId="80" borderId="29" xfId="0" applyFont="1" applyFill="1" applyBorder="1" applyAlignment="1">
      <alignment horizontal="left" wrapText="1" indent="1"/>
    </xf>
    <xf numFmtId="49" fontId="1" fillId="0" borderId="29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80" borderId="33" xfId="0" applyNumberFormat="1" applyFont="1" applyFill="1" applyBorder="1" applyAlignment="1">
      <alignment/>
    </xf>
    <xf numFmtId="0" fontId="1" fillId="0" borderId="39" xfId="0" applyFont="1" applyBorder="1" applyAlignment="1">
      <alignment wrapText="1"/>
    </xf>
    <xf numFmtId="49" fontId="1" fillId="80" borderId="35" xfId="0" applyNumberFormat="1" applyFont="1" applyFill="1" applyBorder="1" applyAlignment="1">
      <alignment/>
    </xf>
    <xf numFmtId="49" fontId="1" fillId="80" borderId="28" xfId="0" applyNumberFormat="1" applyFont="1" applyFill="1" applyBorder="1" applyAlignment="1">
      <alignment/>
    </xf>
    <xf numFmtId="49" fontId="1" fillId="80" borderId="34" xfId="0" applyNumberFormat="1" applyFont="1" applyFill="1" applyBorder="1" applyAlignment="1">
      <alignment/>
    </xf>
    <xf numFmtId="49" fontId="1" fillId="80" borderId="29" xfId="0" applyNumberFormat="1" applyFont="1" applyFill="1" applyBorder="1" applyAlignment="1">
      <alignment/>
    </xf>
    <xf numFmtId="0" fontId="1" fillId="80" borderId="29" xfId="0" applyFont="1" applyFill="1" applyBorder="1" applyAlignment="1">
      <alignment wrapText="1"/>
    </xf>
    <xf numFmtId="0" fontId="87" fillId="80" borderId="29" xfId="0" applyFont="1" applyFill="1" applyBorder="1" applyAlignment="1">
      <alignment wrapText="1"/>
    </xf>
    <xf numFmtId="49" fontId="1" fillId="80" borderId="29" xfId="0" applyNumberFormat="1" applyFont="1" applyFill="1" applyBorder="1" applyAlignment="1">
      <alignment vertical="center"/>
    </xf>
    <xf numFmtId="0" fontId="1" fillId="0" borderId="29" xfId="0" applyFont="1" applyBorder="1" applyAlignment="1">
      <alignment wrapText="1"/>
    </xf>
    <xf numFmtId="49" fontId="62" fillId="0" borderId="29" xfId="0" applyNumberFormat="1" applyFont="1" applyFill="1" applyBorder="1" applyAlignment="1">
      <alignment horizontal="left" vertical="center"/>
    </xf>
    <xf numFmtId="16" fontId="1" fillId="0" borderId="28" xfId="0" applyNumberFormat="1" applyFont="1" applyBorder="1" applyAlignment="1">
      <alignment/>
    </xf>
    <xf numFmtId="16" fontId="1" fillId="80" borderId="28" xfId="0" applyNumberFormat="1" applyFont="1" applyFill="1" applyBorder="1" applyAlignment="1">
      <alignment/>
    </xf>
    <xf numFmtId="16" fontId="1" fillId="80" borderId="30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 vertical="top" wrapText="1"/>
    </xf>
    <xf numFmtId="49" fontId="1" fillId="0" borderId="28" xfId="0" applyNumberFormat="1" applyFont="1" applyBorder="1" applyAlignment="1">
      <alignment/>
    </xf>
    <xf numFmtId="49" fontId="1" fillId="80" borderId="3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/>
    </xf>
    <xf numFmtId="0" fontId="2" fillId="0" borderId="29" xfId="989" applyFont="1" applyBorder="1" applyAlignment="1">
      <alignment vertical="center" wrapText="1"/>
      <protection/>
    </xf>
    <xf numFmtId="0" fontId="68" fillId="0" borderId="29" xfId="989" applyFont="1" applyBorder="1" applyAlignment="1">
      <alignment horizontal="center" vertical="center" wrapText="1"/>
      <protection/>
    </xf>
    <xf numFmtId="0" fontId="81" fillId="0" borderId="29" xfId="989" applyFont="1" applyBorder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989" applyFont="1" applyAlignment="1">
      <alignment vertical="center"/>
      <protection/>
    </xf>
    <xf numFmtId="0" fontId="1" fillId="80" borderId="0" xfId="990" applyFont="1" applyFill="1" applyAlignment="1">
      <alignment/>
      <protection/>
    </xf>
    <xf numFmtId="0" fontId="1" fillId="80" borderId="0" xfId="990" applyFont="1" applyFill="1">
      <alignment/>
      <protection/>
    </xf>
    <xf numFmtId="0" fontId="1" fillId="0" borderId="0" xfId="990" applyFont="1" applyFill="1" applyBorder="1" applyAlignment="1">
      <alignment/>
      <protection/>
    </xf>
    <xf numFmtId="0" fontId="1" fillId="0" borderId="0" xfId="990" applyFont="1" applyFill="1" applyBorder="1">
      <alignment/>
      <protection/>
    </xf>
    <xf numFmtId="0" fontId="1" fillId="80" borderId="0" xfId="990" applyFont="1" applyFill="1" applyBorder="1">
      <alignment/>
      <protection/>
    </xf>
    <xf numFmtId="49" fontId="81" fillId="0" borderId="29" xfId="989" applyNumberFormat="1" applyFont="1" applyBorder="1" applyAlignment="1">
      <alignment horizontal="right" vertical="center"/>
      <protection/>
    </xf>
    <xf numFmtId="0" fontId="81" fillId="0" borderId="29" xfId="989" applyFont="1" applyBorder="1" applyAlignment="1">
      <alignment vertical="center"/>
      <protection/>
    </xf>
    <xf numFmtId="49" fontId="2" fillId="0" borderId="29" xfId="989" applyNumberFormat="1" applyFont="1" applyBorder="1" applyAlignment="1">
      <alignment horizontal="right" vertical="center"/>
      <protection/>
    </xf>
    <xf numFmtId="0" fontId="2" fillId="0" borderId="29" xfId="989" applyFont="1" applyBorder="1" applyAlignment="1">
      <alignment vertical="center"/>
      <protection/>
    </xf>
    <xf numFmtId="49" fontId="88" fillId="0" borderId="29" xfId="989" applyNumberFormat="1" applyFont="1" applyBorder="1" applyAlignment="1">
      <alignment horizontal="right" vertical="center"/>
      <protection/>
    </xf>
    <xf numFmtId="49" fontId="6" fillId="0" borderId="29" xfId="989" applyNumberFormat="1" applyFont="1" applyBorder="1" applyAlignment="1">
      <alignment horizontal="right" vertical="center"/>
      <protection/>
    </xf>
    <xf numFmtId="0" fontId="0" fillId="0" borderId="0" xfId="989" applyFont="1" applyAlignment="1">
      <alignment vertical="center"/>
      <protection/>
    </xf>
    <xf numFmtId="0" fontId="89" fillId="0" borderId="0" xfId="989" applyFont="1" applyAlignment="1">
      <alignment vertical="center"/>
      <protection/>
    </xf>
    <xf numFmtId="0" fontId="66" fillId="0" borderId="0" xfId="989" applyFont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989" applyFont="1" applyAlignment="1">
      <alignment vertical="center"/>
      <protection/>
    </xf>
    <xf numFmtId="0" fontId="2" fillId="0" borderId="29" xfId="989" applyFont="1" applyBorder="1" applyAlignment="1">
      <alignment horizontal="left" vertical="center"/>
      <protection/>
    </xf>
    <xf numFmtId="0" fontId="81" fillId="0" borderId="29" xfId="989" applyFont="1" applyBorder="1" applyAlignment="1">
      <alignment horizontal="left" vertical="center"/>
      <protection/>
    </xf>
    <xf numFmtId="0" fontId="89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91" fillId="0" borderId="0" xfId="990" applyFont="1" applyAlignment="1">
      <alignment/>
      <protection/>
    </xf>
    <xf numFmtId="0" fontId="5" fillId="0" borderId="0" xfId="990" applyFont="1">
      <alignment/>
      <protection/>
    </xf>
    <xf numFmtId="0" fontId="91" fillId="0" borderId="0" xfId="990" applyFont="1" applyAlignment="1">
      <alignment wrapText="1"/>
      <protection/>
    </xf>
    <xf numFmtId="0" fontId="92" fillId="80" borderId="0" xfId="990" applyFont="1" applyFill="1" applyBorder="1" applyAlignment="1">
      <alignment horizontal="center"/>
      <protection/>
    </xf>
    <xf numFmtId="0" fontId="92" fillId="0" borderId="0" xfId="990" applyFont="1" applyAlignment="1">
      <alignment/>
      <protection/>
    </xf>
    <xf numFmtId="0" fontId="6" fillId="0" borderId="0" xfId="990" applyFont="1">
      <alignment/>
      <protection/>
    </xf>
    <xf numFmtId="4" fontId="1" fillId="0" borderId="0" xfId="0" applyNumberFormat="1" applyFont="1" applyFill="1" applyAlignment="1">
      <alignment vertical="center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/>
    </xf>
    <xf numFmtId="4" fontId="1" fillId="0" borderId="35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63" fillId="0" borderId="29" xfId="990" applyNumberFormat="1" applyFont="1" applyBorder="1" applyAlignment="1">
      <alignment vertical="top" wrapText="1"/>
      <protection/>
    </xf>
    <xf numFmtId="4" fontId="70" fillId="0" borderId="29" xfId="990" applyNumberFormat="1" applyFont="1" applyBorder="1" applyAlignment="1">
      <alignment horizontal="center" vertical="center" wrapText="1"/>
      <protection/>
    </xf>
    <xf numFmtId="4" fontId="63" fillId="0" borderId="29" xfId="990" applyNumberFormat="1" applyFont="1" applyBorder="1" applyAlignment="1">
      <alignment horizontal="center" vertical="center" wrapText="1"/>
      <protection/>
    </xf>
    <xf numFmtId="4" fontId="71" fillId="0" borderId="29" xfId="990" applyNumberFormat="1" applyFont="1" applyBorder="1" applyAlignment="1">
      <alignment horizontal="center" vertical="center" wrapText="1"/>
      <protection/>
    </xf>
    <xf numFmtId="4" fontId="72" fillId="0" borderId="29" xfId="990" applyNumberFormat="1" applyFont="1" applyFill="1" applyBorder="1" applyAlignment="1">
      <alignment horizontal="center" vertical="center" wrapText="1"/>
      <protection/>
    </xf>
    <xf numFmtId="4" fontId="71" fillId="0" borderId="29" xfId="990" applyNumberFormat="1" applyFont="1" applyBorder="1" applyAlignment="1">
      <alignment vertical="top" wrapText="1"/>
      <protection/>
    </xf>
    <xf numFmtId="4" fontId="69" fillId="0" borderId="29" xfId="990" applyNumberFormat="1" applyFont="1" applyBorder="1" applyAlignment="1">
      <alignment horizontal="center" vertical="center" wrapText="1"/>
      <protection/>
    </xf>
    <xf numFmtId="4" fontId="62" fillId="0" borderId="29" xfId="990" applyNumberFormat="1" applyFont="1" applyBorder="1" applyAlignment="1">
      <alignment horizontal="center" vertical="center" wrapText="1"/>
      <protection/>
    </xf>
    <xf numFmtId="4" fontId="4" fillId="0" borderId="29" xfId="990" applyNumberFormat="1" applyFont="1" applyFill="1" applyBorder="1" applyAlignment="1">
      <alignment horizontal="center" vertical="center" wrapText="1"/>
      <protection/>
    </xf>
    <xf numFmtId="4" fontId="4" fillId="0" borderId="29" xfId="990" applyNumberFormat="1" applyFont="1" applyBorder="1" applyAlignment="1">
      <alignment horizontal="center" vertical="center" wrapText="1"/>
      <protection/>
    </xf>
    <xf numFmtId="4" fontId="1" fillId="0" borderId="29" xfId="990" applyNumberFormat="1" applyFont="1" applyBorder="1" applyAlignment="1">
      <alignment horizontal="center" vertical="center" wrapText="1"/>
      <protection/>
    </xf>
    <xf numFmtId="4" fontId="62" fillId="0" borderId="29" xfId="990" applyNumberFormat="1" applyFont="1" applyBorder="1" applyAlignment="1">
      <alignment horizontal="center" vertical="center"/>
      <protection/>
    </xf>
    <xf numFmtId="4" fontId="1" fillId="0" borderId="29" xfId="990" applyNumberFormat="1" applyFont="1" applyFill="1" applyBorder="1" applyAlignment="1">
      <alignment horizontal="center" vertical="center" wrapText="1"/>
      <protection/>
    </xf>
    <xf numFmtId="0" fontId="5" fillId="0" borderId="0" xfId="989" applyFont="1" applyAlignment="1">
      <alignment vertical="center"/>
      <protection/>
    </xf>
    <xf numFmtId="4" fontId="62" fillId="0" borderId="0" xfId="989" applyNumberFormat="1" applyFont="1" applyAlignment="1">
      <alignment vertical="center"/>
      <protection/>
    </xf>
    <xf numFmtId="4" fontId="0" fillId="0" borderId="0" xfId="989" applyNumberFormat="1" applyAlignment="1">
      <alignment vertical="center"/>
      <protection/>
    </xf>
    <xf numFmtId="4" fontId="5" fillId="0" borderId="0" xfId="989" applyNumberFormat="1" applyFont="1" applyAlignment="1">
      <alignment vertical="center"/>
      <protection/>
    </xf>
    <xf numFmtId="4" fontId="0" fillId="0" borderId="0" xfId="989" applyNumberFormat="1" applyFont="1" applyAlignment="1">
      <alignment vertical="center"/>
      <protection/>
    </xf>
    <xf numFmtId="4" fontId="68" fillId="0" borderId="29" xfId="989" applyNumberFormat="1" applyFont="1" applyBorder="1" applyAlignment="1">
      <alignment horizontal="center" vertical="center" wrapText="1"/>
      <protection/>
    </xf>
    <xf numFmtId="4" fontId="81" fillId="0" borderId="29" xfId="989" applyNumberFormat="1" applyFont="1" applyBorder="1" applyAlignment="1">
      <alignment vertical="center"/>
      <protection/>
    </xf>
    <xf numFmtId="4" fontId="2" fillId="0" borderId="29" xfId="989" applyNumberFormat="1" applyFont="1" applyBorder="1" applyAlignment="1">
      <alignment horizontal="right" vertical="center"/>
      <protection/>
    </xf>
    <xf numFmtId="4" fontId="2" fillId="0" borderId="29" xfId="989" applyNumberFormat="1" applyFont="1" applyBorder="1" applyAlignment="1">
      <alignment vertical="center"/>
      <protection/>
    </xf>
    <xf numFmtId="4" fontId="6" fillId="0" borderId="29" xfId="989" applyNumberFormat="1" applyFont="1" applyBorder="1" applyAlignment="1">
      <alignment vertical="center"/>
      <protection/>
    </xf>
    <xf numFmtId="4" fontId="2" fillId="0" borderId="0" xfId="0" applyNumberFormat="1" applyFont="1" applyFill="1" applyAlignment="1">
      <alignment vertical="center" wrapText="1"/>
    </xf>
    <xf numFmtId="4" fontId="6" fillId="0" borderId="0" xfId="989" applyNumberFormat="1" applyFont="1" applyAlignment="1">
      <alignment vertical="center"/>
      <protection/>
    </xf>
    <xf numFmtId="4" fontId="1" fillId="80" borderId="29" xfId="991" applyNumberFormat="1" applyFont="1" applyFill="1" applyBorder="1" applyAlignment="1">
      <alignment vertical="center" wrapText="1"/>
      <protection/>
    </xf>
    <xf numFmtId="4" fontId="1" fillId="0" borderId="29" xfId="991" applyNumberFormat="1" applyFont="1" applyFill="1" applyBorder="1" applyAlignment="1">
      <alignment vertical="center" wrapText="1"/>
      <protection/>
    </xf>
    <xf numFmtId="4" fontId="62" fillId="80" borderId="29" xfId="991" applyNumberFormat="1" applyFont="1" applyFill="1" applyBorder="1" applyAlignment="1">
      <alignment vertical="center" wrapText="1"/>
      <protection/>
    </xf>
    <xf numFmtId="4" fontId="62" fillId="0" borderId="29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79" fillId="0" borderId="29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80" fillId="0" borderId="29" xfId="0" applyNumberFormat="1" applyFont="1" applyFill="1" applyBorder="1" applyAlignment="1">
      <alignment vertical="center" wrapText="1"/>
    </xf>
    <xf numFmtId="4" fontId="73" fillId="0" borderId="29" xfId="0" applyNumberFormat="1" applyFont="1" applyFill="1" applyBorder="1" applyAlignment="1">
      <alignment vertical="center" wrapText="1"/>
    </xf>
    <xf numFmtId="2" fontId="81" fillId="0" borderId="29" xfId="0" applyNumberFormat="1" applyFont="1" applyBorder="1" applyAlignment="1">
      <alignment horizontal="right" wrapText="1"/>
    </xf>
    <xf numFmtId="4" fontId="62" fillId="0" borderId="29" xfId="0" applyNumberFormat="1" applyFont="1" applyFill="1" applyBorder="1" applyAlignment="1">
      <alignment vertical="center" wrapText="1"/>
    </xf>
    <xf numFmtId="4" fontId="1" fillId="0" borderId="21" xfId="987" applyNumberFormat="1" applyFont="1" applyFill="1" applyBorder="1" applyAlignment="1">
      <alignment vertical="center" wrapText="1"/>
      <protection/>
    </xf>
    <xf numFmtId="4" fontId="62" fillId="0" borderId="21" xfId="987" applyNumberFormat="1" applyFont="1" applyFill="1" applyBorder="1" applyAlignment="1">
      <alignment vertical="center" wrapText="1"/>
      <protection/>
    </xf>
    <xf numFmtId="4" fontId="80" fillId="0" borderId="29" xfId="988" applyNumberFormat="1" applyFont="1" applyBorder="1" applyAlignment="1">
      <alignment horizontal="right" vertical="center" wrapText="1"/>
      <protection/>
    </xf>
    <xf numFmtId="4" fontId="73" fillId="0" borderId="29" xfId="988" applyNumberFormat="1" applyFont="1" applyBorder="1" applyAlignment="1">
      <alignment horizontal="right" vertical="center" wrapText="1"/>
      <protection/>
    </xf>
    <xf numFmtId="4" fontId="80" fillId="0" borderId="29" xfId="988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80" borderId="0" xfId="0" applyFill="1" applyAlignment="1">
      <alignment vertical="center"/>
    </xf>
    <xf numFmtId="0" fontId="63" fillId="8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80" borderId="0" xfId="0" applyFont="1" applyFill="1" applyAlignment="1">
      <alignment horizontal="right" vertical="center"/>
    </xf>
    <xf numFmtId="0" fontId="62" fillId="80" borderId="0" xfId="0" applyFont="1" applyFill="1" applyAlignment="1">
      <alignment horizontal="right" vertical="center"/>
    </xf>
    <xf numFmtId="0" fontId="1" fillId="80" borderId="0" xfId="0" applyFont="1" applyFill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wrapText="1"/>
    </xf>
    <xf numFmtId="0" fontId="0" fillId="0" borderId="28" xfId="0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/>
    </xf>
    <xf numFmtId="0" fontId="62" fillId="0" borderId="3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" fontId="62" fillId="0" borderId="29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62" fillId="0" borderId="0" xfId="0" applyFont="1" applyAlignment="1">
      <alignment/>
    </xf>
    <xf numFmtId="0" fontId="1" fillId="0" borderId="29" xfId="0" applyFont="1" applyFill="1" applyBorder="1" applyAlignment="1">
      <alignment vertical="center" wrapText="1"/>
    </xf>
    <xf numFmtId="0" fontId="1" fillId="80" borderId="42" xfId="990" applyFont="1" applyFill="1" applyBorder="1" applyAlignment="1">
      <alignment/>
      <protection/>
    </xf>
    <xf numFmtId="0" fontId="62" fillId="80" borderId="29" xfId="0" applyFont="1" applyFill="1" applyBorder="1" applyAlignment="1">
      <alignment horizontal="center" vertical="center" wrapText="1"/>
    </xf>
    <xf numFmtId="0" fontId="1" fillId="80" borderId="29" xfId="0" applyFont="1" applyFill="1" applyBorder="1" applyAlignment="1">
      <alignment horizontal="center" vertical="center"/>
    </xf>
    <xf numFmtId="0" fontId="1" fillId="80" borderId="34" xfId="0" applyFont="1" applyFill="1" applyBorder="1" applyAlignment="1">
      <alignment horizontal="center" wrapText="1"/>
    </xf>
    <xf numFmtId="0" fontId="1" fillId="80" borderId="29" xfId="0" applyFont="1" applyFill="1" applyBorder="1" applyAlignment="1">
      <alignment horizontal="center" vertical="top" wrapText="1"/>
    </xf>
    <xf numFmtId="0" fontId="1" fillId="80" borderId="29" xfId="0" applyFont="1" applyFill="1" applyBorder="1" applyAlignment="1">
      <alignment horizontal="center" vertical="center" wrapText="1"/>
    </xf>
    <xf numFmtId="0" fontId="62" fillId="80" borderId="29" xfId="0" applyFont="1" applyFill="1" applyBorder="1" applyAlignment="1">
      <alignment horizontal="center" vertical="center"/>
    </xf>
    <xf numFmtId="0" fontId="62" fillId="80" borderId="32" xfId="0" applyFont="1" applyFill="1" applyBorder="1" applyAlignment="1">
      <alignment horizontal="left" wrapText="1"/>
    </xf>
    <xf numFmtId="0" fontId="1" fillId="80" borderId="29" xfId="0" applyFont="1" applyFill="1" applyBorder="1" applyAlignment="1">
      <alignment horizontal="left" vertical="top" wrapText="1"/>
    </xf>
    <xf numFmtId="0" fontId="62" fillId="80" borderId="28" xfId="0" applyFont="1" applyFill="1" applyBorder="1" applyAlignment="1">
      <alignment horizontal="center" vertical="center"/>
    </xf>
    <xf numFmtId="0" fontId="62" fillId="80" borderId="28" xfId="0" applyFont="1" applyFill="1" applyBorder="1" applyAlignment="1">
      <alignment horizontal="left"/>
    </xf>
    <xf numFmtId="0" fontId="62" fillId="80" borderId="30" xfId="0" applyFont="1" applyFill="1" applyBorder="1" applyAlignment="1">
      <alignment/>
    </xf>
    <xf numFmtId="0" fontId="62" fillId="80" borderId="34" xfId="0" applyFont="1" applyFill="1" applyBorder="1" applyAlignment="1">
      <alignment horizontal="left" wrapText="1" indent="1"/>
    </xf>
    <xf numFmtId="0" fontId="1" fillId="80" borderId="29" xfId="0" applyFont="1" applyFill="1" applyBorder="1" applyAlignment="1">
      <alignment horizontal="left" wrapText="1"/>
    </xf>
    <xf numFmtId="0" fontId="1" fillId="80" borderId="29" xfId="0" applyFont="1" applyFill="1" applyBorder="1" applyAlignment="1" quotePrefix="1">
      <alignment horizontal="left" vertical="top" wrapText="1"/>
    </xf>
    <xf numFmtId="49" fontId="1" fillId="80" borderId="28" xfId="0" applyNumberFormat="1" applyFont="1" applyFill="1" applyBorder="1" applyAlignment="1">
      <alignment horizontal="center" vertical="center"/>
    </xf>
    <xf numFmtId="0" fontId="1" fillId="80" borderId="28" xfId="0" applyFont="1" applyFill="1" applyBorder="1" applyAlignment="1">
      <alignment horizontal="left"/>
    </xf>
    <xf numFmtId="0" fontId="1" fillId="80" borderId="34" xfId="0" applyFont="1" applyFill="1" applyBorder="1" applyAlignment="1">
      <alignment wrapText="1"/>
    </xf>
    <xf numFmtId="49" fontId="1" fillId="80" borderId="29" xfId="0" applyNumberFormat="1" applyFont="1" applyFill="1" applyBorder="1" applyAlignment="1">
      <alignment horizontal="center" vertical="center"/>
    </xf>
    <xf numFmtId="0" fontId="62" fillId="80" borderId="35" xfId="0" applyFont="1" applyFill="1" applyBorder="1" applyAlignment="1">
      <alignment horizontal="center" vertical="center"/>
    </xf>
    <xf numFmtId="0" fontId="62" fillId="80" borderId="38" xfId="0" applyFont="1" applyFill="1" applyBorder="1" applyAlignment="1">
      <alignment wrapText="1"/>
    </xf>
    <xf numFmtId="0" fontId="1" fillId="80" borderId="28" xfId="0" applyFont="1" applyFill="1" applyBorder="1" applyAlignment="1">
      <alignment/>
    </xf>
    <xf numFmtId="0" fontId="62" fillId="80" borderId="28" xfId="0" applyFont="1" applyFill="1" applyBorder="1" applyAlignment="1">
      <alignment/>
    </xf>
    <xf numFmtId="0" fontId="62" fillId="80" borderId="34" xfId="0" applyFont="1" applyFill="1" applyBorder="1" applyAlignment="1">
      <alignment/>
    </xf>
    <xf numFmtId="0" fontId="62" fillId="80" borderId="34" xfId="0" applyFont="1" applyFill="1" applyBorder="1" applyAlignment="1">
      <alignment wrapText="1"/>
    </xf>
    <xf numFmtId="16" fontId="1" fillId="80" borderId="29" xfId="0" applyNumberFormat="1" applyFont="1" applyFill="1" applyBorder="1" applyAlignment="1">
      <alignment horizontal="left" vertical="top" wrapText="1"/>
    </xf>
    <xf numFmtId="16" fontId="1" fillId="80" borderId="29" xfId="0" applyNumberFormat="1" applyFont="1" applyFill="1" applyBorder="1" applyAlignment="1">
      <alignment horizontal="center" vertical="center" wrapText="1"/>
    </xf>
    <xf numFmtId="0" fontId="1" fillId="80" borderId="30" xfId="0" applyFont="1" applyFill="1" applyBorder="1" applyAlignment="1">
      <alignment horizontal="left" wrapText="1"/>
    </xf>
    <xf numFmtId="16" fontId="1" fillId="0" borderId="29" xfId="0" applyNumberFormat="1" applyFont="1" applyFill="1" applyBorder="1" applyAlignment="1">
      <alignment horizontal="left" vertical="top" wrapText="1"/>
    </xf>
    <xf numFmtId="16" fontId="1" fillId="0" borderId="29" xfId="0" applyNumberFormat="1" applyFont="1" applyFill="1" applyBorder="1" applyAlignment="1">
      <alignment horizontal="center" vertical="center" wrapText="1"/>
    </xf>
    <xf numFmtId="0" fontId="1" fillId="80" borderId="34" xfId="0" applyFont="1" applyFill="1" applyBorder="1" applyAlignment="1">
      <alignment/>
    </xf>
    <xf numFmtId="16" fontId="1" fillId="80" borderId="29" xfId="0" applyNumberFormat="1" applyFont="1" applyFill="1" applyBorder="1" applyAlignment="1" quotePrefix="1">
      <alignment horizontal="left" vertical="top" wrapText="1"/>
    </xf>
    <xf numFmtId="16" fontId="1" fillId="80" borderId="29" xfId="0" applyNumberFormat="1" applyFont="1" applyFill="1" applyBorder="1" applyAlignment="1" quotePrefix="1">
      <alignment horizontal="center" vertical="center" wrapText="1"/>
    </xf>
    <xf numFmtId="0" fontId="62" fillId="80" borderId="34" xfId="0" applyFont="1" applyFill="1" applyBorder="1" applyAlignment="1">
      <alignment horizontal="left"/>
    </xf>
    <xf numFmtId="0" fontId="1" fillId="80" borderId="0" xfId="0" applyFont="1" applyFill="1" applyAlignment="1">
      <alignment/>
    </xf>
    <xf numFmtId="0" fontId="1" fillId="80" borderId="0" xfId="0" applyFont="1" applyFill="1" applyAlignment="1">
      <alignment horizontal="left"/>
    </xf>
    <xf numFmtId="0" fontId="62" fillId="80" borderId="29" xfId="0" applyFont="1" applyFill="1" applyBorder="1" applyAlignment="1">
      <alignment horizontal="center" vertical="top" wrapText="1"/>
    </xf>
    <xf numFmtId="4" fontId="1" fillId="81" borderId="29" xfId="991" applyNumberFormat="1" applyFont="1" applyFill="1" applyBorder="1" applyAlignment="1">
      <alignment vertical="center" wrapText="1"/>
      <protection/>
    </xf>
    <xf numFmtId="4" fontId="80" fillId="81" borderId="29" xfId="98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vertical="center" wrapText="1"/>
    </xf>
    <xf numFmtId="0" fontId="93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62" fillId="0" borderId="31" xfId="990" applyFont="1" applyBorder="1" applyAlignment="1">
      <alignment horizontal="center" vertical="center" wrapText="1"/>
      <protection/>
    </xf>
    <xf numFmtId="0" fontId="62" fillId="0" borderId="35" xfId="990" applyFont="1" applyBorder="1" applyAlignment="1">
      <alignment horizontal="center" vertical="center" wrapText="1"/>
      <protection/>
    </xf>
    <xf numFmtId="0" fontId="62" fillId="0" borderId="29" xfId="990" applyFont="1" applyBorder="1" applyAlignment="1">
      <alignment horizontal="center" vertical="center" wrapText="1"/>
      <protection/>
    </xf>
    <xf numFmtId="0" fontId="62" fillId="0" borderId="31" xfId="990" applyFont="1" applyBorder="1" applyAlignment="1">
      <alignment horizontal="center" vertical="center"/>
      <protection/>
    </xf>
    <xf numFmtId="0" fontId="62" fillId="0" borderId="35" xfId="990" applyFont="1" applyBorder="1" applyAlignment="1">
      <alignment horizontal="center" vertical="center"/>
      <protection/>
    </xf>
    <xf numFmtId="0" fontId="68" fillId="80" borderId="0" xfId="990" applyFont="1" applyFill="1" applyAlignment="1">
      <alignment horizontal="center"/>
      <protection/>
    </xf>
    <xf numFmtId="0" fontId="64" fillId="80" borderId="0" xfId="990" applyFont="1" applyFill="1" applyAlignment="1">
      <alignment horizontal="center"/>
      <protection/>
    </xf>
    <xf numFmtId="0" fontId="91" fillId="80" borderId="0" xfId="990" applyFont="1" applyFill="1" applyAlignment="1">
      <alignment horizontal="center" vertical="top"/>
      <protection/>
    </xf>
    <xf numFmtId="0" fontId="1" fillId="80" borderId="0" xfId="990" applyFont="1" applyFill="1" applyBorder="1" applyAlignment="1">
      <alignment horizontal="center"/>
      <protection/>
    </xf>
    <xf numFmtId="0" fontId="0" fillId="80" borderId="0" xfId="990" applyFill="1" applyBorder="1" applyAlignment="1">
      <alignment horizontal="center"/>
      <protection/>
    </xf>
    <xf numFmtId="0" fontId="91" fillId="80" borderId="0" xfId="990" applyFont="1" applyFill="1" applyAlignment="1">
      <alignment horizontal="center" vertical="top" wrapText="1"/>
      <protection/>
    </xf>
    <xf numFmtId="0" fontId="66" fillId="80" borderId="0" xfId="990" applyFont="1" applyFill="1" applyAlignment="1">
      <alignment horizontal="center" wrapText="1"/>
      <protection/>
    </xf>
    <xf numFmtId="0" fontId="92" fillId="80" borderId="0" xfId="990" applyFont="1" applyFill="1" applyBorder="1" applyAlignment="1">
      <alignment horizontal="center"/>
      <protection/>
    </xf>
    <xf numFmtId="0" fontId="1" fillId="80" borderId="0" xfId="990" applyFont="1" applyFill="1" applyAlignment="1">
      <alignment horizontal="center" vertical="top" wrapText="1"/>
      <protection/>
    </xf>
    <xf numFmtId="0" fontId="1" fillId="80" borderId="0" xfId="990" applyFont="1" applyFill="1" applyAlignment="1">
      <alignment horizontal="center" vertical="top"/>
      <protection/>
    </xf>
    <xf numFmtId="0" fontId="63" fillId="80" borderId="0" xfId="324" applyFont="1" applyFill="1" applyAlignment="1" applyProtection="1">
      <alignment horizontal="center"/>
      <protection/>
    </xf>
    <xf numFmtId="0" fontId="67" fillId="80" borderId="0" xfId="990" applyFont="1" applyFill="1" applyAlignment="1">
      <alignment horizontal="center"/>
      <protection/>
    </xf>
    <xf numFmtId="0" fontId="64" fillId="80" borderId="0" xfId="990" applyFont="1" applyFill="1" applyAlignment="1">
      <alignment horizontal="center"/>
      <protection/>
    </xf>
    <xf numFmtId="0" fontId="65" fillId="80" borderId="0" xfId="990" applyFont="1" applyFill="1" applyAlignment="1">
      <alignment horizontal="center"/>
      <protection/>
    </xf>
    <xf numFmtId="0" fontId="1" fillId="80" borderId="0" xfId="990" applyFont="1" applyFill="1" applyAlignment="1">
      <alignment horizontal="left" wrapText="1"/>
      <protection/>
    </xf>
    <xf numFmtId="0" fontId="1" fillId="0" borderId="0" xfId="990" applyFont="1" applyFill="1" applyBorder="1" applyAlignment="1">
      <alignment horizontal="center" vertical="top" wrapText="1"/>
      <protection/>
    </xf>
    <xf numFmtId="0" fontId="1" fillId="0" borderId="0" xfId="990" applyFont="1" applyFill="1" applyBorder="1" applyAlignment="1">
      <alignment horizontal="center" vertical="top"/>
      <protection/>
    </xf>
    <xf numFmtId="0" fontId="1" fillId="80" borderId="0" xfId="990" applyFont="1" applyFill="1" applyAlignment="1">
      <alignment horizontal="center"/>
      <protection/>
    </xf>
    <xf numFmtId="49" fontId="1" fillId="80" borderId="42" xfId="990" applyNumberFormat="1" applyFont="1" applyFill="1" applyBorder="1" applyAlignment="1">
      <alignment horizontal="center"/>
      <protection/>
    </xf>
    <xf numFmtId="0" fontId="1" fillId="0" borderId="42" xfId="990" applyFont="1" applyFill="1" applyBorder="1" applyAlignment="1">
      <alignment horizontal="center"/>
      <protection/>
    </xf>
    <xf numFmtId="0" fontId="1" fillId="0" borderId="0" xfId="990" applyFont="1" applyFill="1" applyBorder="1" applyAlignment="1">
      <alignment horizontal="center"/>
      <protection/>
    </xf>
    <xf numFmtId="0" fontId="91" fillId="0" borderId="0" xfId="989" applyFont="1" applyAlignment="1">
      <alignment horizontal="center" vertical="center"/>
      <protection/>
    </xf>
    <xf numFmtId="0" fontId="5" fillId="0" borderId="0" xfId="989" applyFont="1" applyAlignment="1">
      <alignment vertical="center"/>
      <protection/>
    </xf>
    <xf numFmtId="0" fontId="74" fillId="0" borderId="0" xfId="989" applyFont="1" applyAlignment="1">
      <alignment horizontal="justify" vertical="center"/>
      <protection/>
    </xf>
    <xf numFmtId="0" fontId="0" fillId="0" borderId="0" xfId="0" applyAlignment="1">
      <alignment/>
    </xf>
    <xf numFmtId="0" fontId="68" fillId="0" borderId="0" xfId="989" applyFont="1" applyAlignment="1">
      <alignment horizontal="center" vertical="center"/>
      <protection/>
    </xf>
    <xf numFmtId="0" fontId="96" fillId="0" borderId="0" xfId="989" applyFont="1" applyAlignment="1">
      <alignment horizontal="center" vertical="center"/>
      <protection/>
    </xf>
    <xf numFmtId="0" fontId="64" fillId="0" borderId="0" xfId="989" applyFont="1" applyAlignment="1">
      <alignment horizontal="center" vertical="center"/>
      <protection/>
    </xf>
    <xf numFmtId="0" fontId="94" fillId="0" borderId="0" xfId="989" applyFont="1" applyAlignment="1">
      <alignment vertical="center"/>
      <protection/>
    </xf>
    <xf numFmtId="0" fontId="2" fillId="0" borderId="29" xfId="989" applyFont="1" applyBorder="1" applyAlignment="1">
      <alignment vertical="center" wrapText="1"/>
      <protection/>
    </xf>
    <xf numFmtId="0" fontId="90" fillId="0" borderId="0" xfId="989" applyFont="1" applyAlignment="1">
      <alignment horizontal="right" vertical="center"/>
      <protection/>
    </xf>
    <xf numFmtId="0" fontId="68" fillId="0" borderId="29" xfId="989" applyFont="1" applyBorder="1" applyAlignment="1">
      <alignment horizontal="center" vertical="center" wrapText="1"/>
      <protection/>
    </xf>
    <xf numFmtId="0" fontId="5" fillId="0" borderId="29" xfId="989" applyFont="1" applyBorder="1" applyAlignment="1">
      <alignment vertical="center" wrapText="1"/>
      <protection/>
    </xf>
    <xf numFmtId="0" fontId="81" fillId="0" borderId="29" xfId="989" applyFont="1" applyBorder="1" applyAlignment="1">
      <alignment vertical="center" wrapText="1"/>
      <protection/>
    </xf>
    <xf numFmtId="0" fontId="88" fillId="0" borderId="29" xfId="989" applyFont="1" applyBorder="1" applyAlignment="1">
      <alignment vertical="center"/>
      <protection/>
    </xf>
    <xf numFmtId="0" fontId="2" fillId="0" borderId="29" xfId="989" applyFont="1" applyBorder="1" applyAlignment="1">
      <alignment horizontal="left" vertical="center" wrapText="1"/>
      <protection/>
    </xf>
    <xf numFmtId="0" fontId="63" fillId="0" borderId="0" xfId="989" applyFont="1" applyAlignment="1">
      <alignment horizontal="center" vertical="center"/>
      <protection/>
    </xf>
    <xf numFmtId="0" fontId="63" fillId="0" borderId="0" xfId="989" applyFont="1" applyAlignment="1">
      <alignment vertical="center"/>
      <protection/>
    </xf>
    <xf numFmtId="0" fontId="64" fillId="0" borderId="0" xfId="989" applyFont="1" applyAlignment="1">
      <alignment horizontal="center" vertical="center"/>
      <protection/>
    </xf>
    <xf numFmtId="0" fontId="97" fillId="0" borderId="0" xfId="989" applyFont="1" applyAlignment="1">
      <alignment vertical="center"/>
      <protection/>
    </xf>
    <xf numFmtId="0" fontId="6" fillId="0" borderId="29" xfId="989" applyFont="1" applyBorder="1" applyAlignment="1">
      <alignment vertical="center"/>
      <protection/>
    </xf>
    <xf numFmtId="0" fontId="6" fillId="0" borderId="29" xfId="989" applyFont="1" applyBorder="1" applyAlignment="1">
      <alignment vertical="center" wrapText="1"/>
      <protection/>
    </xf>
    <xf numFmtId="0" fontId="81" fillId="0" borderId="28" xfId="989" applyFont="1" applyBorder="1" applyAlignment="1">
      <alignment horizontal="left" vertical="center" wrapText="1"/>
      <protection/>
    </xf>
    <xf numFmtId="0" fontId="88" fillId="0" borderId="30" xfId="989" applyFont="1" applyBorder="1" applyAlignment="1">
      <alignment vertical="center" wrapText="1"/>
      <protection/>
    </xf>
    <xf numFmtId="0" fontId="88" fillId="0" borderId="34" xfId="989" applyFont="1" applyBorder="1" applyAlignment="1">
      <alignment vertical="center" wrapText="1"/>
      <protection/>
    </xf>
    <xf numFmtId="0" fontId="81" fillId="0" borderId="28" xfId="989" applyFont="1" applyBorder="1" applyAlignment="1">
      <alignment horizontal="left" vertical="center"/>
      <protection/>
    </xf>
    <xf numFmtId="0" fontId="88" fillId="0" borderId="30" xfId="989" applyFont="1" applyBorder="1" applyAlignment="1">
      <alignment vertical="center"/>
      <protection/>
    </xf>
    <xf numFmtId="0" fontId="88" fillId="0" borderId="34" xfId="989" applyFont="1" applyBorder="1" applyAlignment="1">
      <alignment vertical="center"/>
      <protection/>
    </xf>
    <xf numFmtId="0" fontId="2" fillId="0" borderId="28" xfId="989" applyFont="1" applyBorder="1" applyAlignment="1">
      <alignment horizontal="left" vertical="center"/>
      <protection/>
    </xf>
    <xf numFmtId="0" fontId="6" fillId="0" borderId="30" xfId="989" applyFont="1" applyBorder="1" applyAlignment="1">
      <alignment vertical="center"/>
      <protection/>
    </xf>
    <xf numFmtId="0" fontId="6" fillId="0" borderId="34" xfId="989" applyFont="1" applyBorder="1" applyAlignment="1">
      <alignment vertical="center"/>
      <protection/>
    </xf>
    <xf numFmtId="0" fontId="81" fillId="0" borderId="28" xfId="989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81" fillId="0" borderId="28" xfId="989" applyFont="1" applyBorder="1" applyAlignment="1">
      <alignment vertical="center" wrapText="1"/>
      <protection/>
    </xf>
    <xf numFmtId="0" fontId="2" fillId="0" borderId="42" xfId="0" applyFont="1" applyFill="1" applyBorder="1" applyAlignment="1">
      <alignment horizontal="left" vertical="center" wrapText="1"/>
    </xf>
    <xf numFmtId="0" fontId="89" fillId="0" borderId="0" xfId="989" applyFont="1" applyAlignment="1">
      <alignment horizontal="left" vertical="center" wrapText="1"/>
      <protection/>
    </xf>
    <xf numFmtId="0" fontId="2" fillId="0" borderId="33" xfId="0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0" fontId="89" fillId="0" borderId="0" xfId="991" applyFont="1" applyFill="1" applyAlignment="1">
      <alignment horizontal="center" vertical="top" wrapText="1"/>
      <protection/>
    </xf>
    <xf numFmtId="0" fontId="1" fillId="80" borderId="0" xfId="991" applyFont="1" applyFill="1" applyAlignment="1">
      <alignment vertical="center" wrapText="1"/>
      <protection/>
    </xf>
    <xf numFmtId="0" fontId="0" fillId="80" borderId="0" xfId="991" applyFont="1" applyFill="1" applyAlignment="1">
      <alignment vertical="center" wrapText="1"/>
      <protection/>
    </xf>
    <xf numFmtId="0" fontId="93" fillId="80" borderId="0" xfId="991" applyFont="1" applyFill="1" applyAlignment="1">
      <alignment horizontal="center" vertical="center" wrapText="1"/>
      <protection/>
    </xf>
    <xf numFmtId="0" fontId="89" fillId="80" borderId="0" xfId="991" applyFont="1" applyFill="1" applyAlignment="1">
      <alignment horizontal="center" vertical="center" wrapText="1"/>
      <protection/>
    </xf>
    <xf numFmtId="0" fontId="63" fillId="80" borderId="0" xfId="991" applyFont="1" applyFill="1" applyAlignment="1">
      <alignment horizontal="center" vertical="center" wrapText="1"/>
      <protection/>
    </xf>
    <xf numFmtId="0" fontId="60" fillId="80" borderId="0" xfId="991" applyFont="1" applyFill="1" applyAlignment="1">
      <alignment horizontal="center" vertical="center" wrapText="1"/>
      <protection/>
    </xf>
    <xf numFmtId="0" fontId="1" fillId="80" borderId="0" xfId="991" applyFont="1" applyFill="1" applyAlignment="1">
      <alignment horizontal="center" vertical="center" wrapText="1"/>
      <protection/>
    </xf>
    <xf numFmtId="0" fontId="3" fillId="0" borderId="42" xfId="991" applyFont="1" applyFill="1" applyBorder="1" applyAlignment="1">
      <alignment horizontal="right" vertical="center" wrapText="1"/>
      <protection/>
    </xf>
    <xf numFmtId="0" fontId="62" fillId="0" borderId="31" xfId="991" applyFont="1" applyFill="1" applyBorder="1" applyAlignment="1">
      <alignment horizontal="center" vertical="center" wrapText="1"/>
      <protection/>
    </xf>
    <xf numFmtId="0" fontId="62" fillId="0" borderId="35" xfId="991" applyFont="1" applyFill="1" applyBorder="1" applyAlignment="1">
      <alignment horizontal="center" vertical="center" wrapText="1"/>
      <protection/>
    </xf>
    <xf numFmtId="0" fontId="62" fillId="80" borderId="32" xfId="991" applyFont="1" applyFill="1" applyBorder="1" applyAlignment="1">
      <alignment horizontal="center" vertical="center" wrapText="1"/>
      <protection/>
    </xf>
    <xf numFmtId="0" fontId="62" fillId="80" borderId="33" xfId="991" applyFont="1" applyFill="1" applyBorder="1" applyAlignment="1">
      <alignment horizontal="center" vertical="center" wrapText="1"/>
      <protection/>
    </xf>
    <xf numFmtId="0" fontId="62" fillId="80" borderId="39" xfId="991" applyFont="1" applyFill="1" applyBorder="1" applyAlignment="1">
      <alignment horizontal="center" vertical="center" wrapText="1"/>
      <protection/>
    </xf>
    <xf numFmtId="0" fontId="62" fillId="80" borderId="36" xfId="991" applyFont="1" applyFill="1" applyBorder="1" applyAlignment="1">
      <alignment horizontal="center" vertical="center" wrapText="1"/>
      <protection/>
    </xf>
    <xf numFmtId="0" fontId="62" fillId="80" borderId="42" xfId="991" applyFont="1" applyFill="1" applyBorder="1" applyAlignment="1">
      <alignment horizontal="center" vertical="center" wrapText="1"/>
      <protection/>
    </xf>
    <xf numFmtId="0" fontId="62" fillId="80" borderId="41" xfId="991" applyFont="1" applyFill="1" applyBorder="1" applyAlignment="1">
      <alignment horizontal="center" vertical="center" wrapText="1"/>
      <protection/>
    </xf>
    <xf numFmtId="49" fontId="62" fillId="80" borderId="31" xfId="991" applyNumberFormat="1" applyFont="1" applyFill="1" applyBorder="1" applyAlignment="1">
      <alignment horizontal="center" vertical="center" wrapText="1"/>
      <protection/>
    </xf>
    <xf numFmtId="49" fontId="62" fillId="80" borderId="35" xfId="991" applyNumberFormat="1" applyFont="1" applyFill="1" applyBorder="1" applyAlignment="1">
      <alignment horizontal="center" vertical="center" wrapText="1"/>
      <protection/>
    </xf>
    <xf numFmtId="0" fontId="62" fillId="80" borderId="28" xfId="991" applyFont="1" applyFill="1" applyBorder="1" applyAlignment="1">
      <alignment horizontal="center" vertical="center" wrapText="1"/>
      <protection/>
    </xf>
    <xf numFmtId="0" fontId="62" fillId="80" borderId="30" xfId="991" applyFont="1" applyFill="1" applyBorder="1" applyAlignment="1">
      <alignment horizontal="center" vertical="center" wrapText="1"/>
      <protection/>
    </xf>
    <xf numFmtId="0" fontId="62" fillId="80" borderId="34" xfId="991" applyFont="1" applyFill="1" applyBorder="1" applyAlignment="1">
      <alignment horizontal="center" vertical="center" wrapText="1"/>
      <protection/>
    </xf>
    <xf numFmtId="0" fontId="62" fillId="0" borderId="28" xfId="991" applyFont="1" applyBorder="1" applyAlignment="1">
      <alignment horizontal="center" vertical="center" wrapText="1"/>
      <protection/>
    </xf>
    <xf numFmtId="0" fontId="62" fillId="0" borderId="30" xfId="991" applyFont="1" applyBorder="1" applyAlignment="1">
      <alignment horizontal="center" vertical="center" wrapText="1"/>
      <protection/>
    </xf>
    <xf numFmtId="0" fontId="62" fillId="0" borderId="34" xfId="991" applyFont="1" applyBorder="1" applyAlignment="1">
      <alignment horizontal="center" vertical="center" wrapText="1"/>
      <protection/>
    </xf>
    <xf numFmtId="0" fontId="62" fillId="80" borderId="28" xfId="991" applyFont="1" applyFill="1" applyBorder="1" applyAlignment="1">
      <alignment horizontal="left" vertical="center" wrapText="1"/>
      <protection/>
    </xf>
    <xf numFmtId="0" fontId="62" fillId="80" borderId="30" xfId="991" applyFont="1" applyFill="1" applyBorder="1" applyAlignment="1">
      <alignment horizontal="lef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1" fillId="0" borderId="28" xfId="991" applyFont="1" applyFill="1" applyBorder="1" applyAlignment="1">
      <alignment wrapText="1"/>
      <protection/>
    </xf>
    <xf numFmtId="0" fontId="0" fillId="0" borderId="30" xfId="991" applyFont="1" applyFill="1" applyBorder="1" applyAlignment="1">
      <alignment wrapText="1"/>
      <protection/>
    </xf>
    <xf numFmtId="0" fontId="0" fillId="0" borderId="34" xfId="991" applyFont="1" applyFill="1" applyBorder="1" applyAlignment="1">
      <alignment wrapText="1"/>
      <protection/>
    </xf>
    <xf numFmtId="0" fontId="1" fillId="0" borderId="30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1" fillId="0" borderId="28" xfId="991" applyFont="1" applyBorder="1" applyAlignment="1">
      <alignment horizontal="left" vertical="center" wrapText="1"/>
      <protection/>
    </xf>
    <xf numFmtId="0" fontId="1" fillId="0" borderId="30" xfId="991" applyFont="1" applyBorder="1" applyAlignment="1">
      <alignment horizontal="left" vertical="center" wrapText="1"/>
      <protection/>
    </xf>
    <xf numFmtId="0" fontId="1" fillId="0" borderId="34" xfId="991" applyFont="1" applyBorder="1" applyAlignment="1">
      <alignment horizontal="left" vertical="center" wrapText="1"/>
      <protection/>
    </xf>
    <xf numFmtId="0" fontId="1" fillId="0" borderId="28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1" fillId="80" borderId="30" xfId="991" applyFont="1" applyFill="1" applyBorder="1" applyAlignment="1">
      <alignment horizontal="lef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1" fillId="80" borderId="28" xfId="991" applyFont="1" applyFill="1" applyBorder="1" applyAlignment="1">
      <alignment horizontal="left" vertical="center" wrapText="1"/>
      <protection/>
    </xf>
    <xf numFmtId="0" fontId="1" fillId="80" borderId="34" xfId="991" applyFont="1" applyFill="1" applyBorder="1" applyAlignment="1">
      <alignment horizontal="left" vertical="center" wrapText="1"/>
      <protection/>
    </xf>
    <xf numFmtId="0" fontId="4" fillId="0" borderId="30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62" fillId="0" borderId="28" xfId="991" applyFont="1" applyFill="1" applyBorder="1" applyAlignment="1">
      <alignment horizontal="left" vertical="center" wrapText="1"/>
      <protection/>
    </xf>
    <xf numFmtId="0" fontId="62" fillId="0" borderId="30" xfId="991" applyFont="1" applyFill="1" applyBorder="1" applyAlignment="1">
      <alignment horizontal="left" vertical="center" wrapText="1"/>
      <protection/>
    </xf>
    <xf numFmtId="0" fontId="60" fillId="0" borderId="0" xfId="991" applyFont="1" applyFill="1" applyAlignment="1">
      <alignment horizontal="center"/>
      <protection/>
    </xf>
    <xf numFmtId="0" fontId="62" fillId="0" borderId="36" xfId="991" applyFont="1" applyBorder="1" applyAlignment="1">
      <alignment horizontal="left" wrapText="1"/>
      <protection/>
    </xf>
    <xf numFmtId="0" fontId="62" fillId="0" borderId="42" xfId="991" applyFont="1" applyBorder="1" applyAlignment="1">
      <alignment horizontal="left" wrapText="1"/>
      <protection/>
    </xf>
    <xf numFmtId="0" fontId="62" fillId="0" borderId="41" xfId="991" applyFont="1" applyBorder="1" applyAlignment="1">
      <alignment horizontal="left" wrapText="1"/>
      <protection/>
    </xf>
    <xf numFmtId="0" fontId="79" fillId="80" borderId="30" xfId="991" applyFont="1" applyFill="1" applyBorder="1" applyAlignment="1">
      <alignment horizontal="left" vertical="center" wrapText="1"/>
      <protection/>
    </xf>
    <xf numFmtId="0" fontId="1" fillId="80" borderId="0" xfId="991" applyFont="1" applyFill="1" applyBorder="1" applyAlignment="1">
      <alignment horizontal="left" vertical="center" wrapText="1"/>
      <protection/>
    </xf>
    <xf numFmtId="0" fontId="68" fillId="80" borderId="0" xfId="991" applyFont="1" applyFill="1" applyAlignment="1">
      <alignment horizontal="center" vertical="center" wrapText="1"/>
      <protection/>
    </xf>
    <xf numFmtId="0" fontId="1" fillId="0" borderId="0" xfId="991" applyFont="1" applyFill="1" applyAlignment="1">
      <alignment horizontal="left" vertical="top" wrapText="1"/>
      <protection/>
    </xf>
    <xf numFmtId="0" fontId="1" fillId="0" borderId="0" xfId="991" applyFont="1" applyFill="1" applyAlignment="1">
      <alignment horizontal="center" vertical="top" wrapText="1"/>
      <protection/>
    </xf>
    <xf numFmtId="0" fontId="60" fillId="0" borderId="0" xfId="991" applyFont="1" applyAlignment="1">
      <alignment horizontal="center"/>
      <protection/>
    </xf>
    <xf numFmtId="0" fontId="1" fillId="80" borderId="0" xfId="991" applyFont="1" applyFill="1" applyAlignment="1">
      <alignment horizontal="left" vertical="top" wrapText="1"/>
      <protection/>
    </xf>
    <xf numFmtId="0" fontId="1" fillId="80" borderId="0" xfId="991" applyFont="1" applyFill="1" applyAlignment="1">
      <alignment horizontal="center" vertical="top" wrapText="1"/>
      <protection/>
    </xf>
    <xf numFmtId="0" fontId="62" fillId="0" borderId="28" xfId="991" applyFont="1" applyBorder="1" applyAlignment="1">
      <alignment wrapText="1"/>
      <protection/>
    </xf>
    <xf numFmtId="0" fontId="62" fillId="0" borderId="30" xfId="991" applyFont="1" applyBorder="1" applyAlignment="1">
      <alignment wrapText="1"/>
      <protection/>
    </xf>
    <xf numFmtId="0" fontId="0" fillId="0" borderId="30" xfId="991" applyFont="1" applyBorder="1" applyAlignment="1">
      <alignment wrapText="1"/>
      <protection/>
    </xf>
    <xf numFmtId="0" fontId="0" fillId="0" borderId="34" xfId="991" applyFont="1" applyBorder="1" applyAlignment="1">
      <alignment wrapText="1"/>
      <protection/>
    </xf>
    <xf numFmtId="0" fontId="60" fillId="80" borderId="0" xfId="991" applyFont="1" applyFill="1" applyAlignment="1">
      <alignment horizontal="left" vertical="center"/>
      <protection/>
    </xf>
    <xf numFmtId="0" fontId="1" fillId="80" borderId="0" xfId="0" applyFont="1" applyFill="1" applyBorder="1" applyAlignment="1">
      <alignment horizontal="left" vertical="center" wrapText="1"/>
    </xf>
    <xf numFmtId="0" fontId="80" fillId="80" borderId="0" xfId="0" applyFont="1" applyFill="1" applyAlignment="1">
      <alignment horizontal="center" wrapText="1"/>
    </xf>
    <xf numFmtId="0" fontId="0" fillId="80" borderId="0" xfId="0" applyFont="1" applyFill="1" applyAlignment="1">
      <alignment horizontal="center" wrapText="1"/>
    </xf>
    <xf numFmtId="0" fontId="63" fillId="80" borderId="0" xfId="0" applyFont="1" applyFill="1" applyAlignment="1">
      <alignment horizontal="center"/>
    </xf>
    <xf numFmtId="0" fontId="0" fillId="80" borderId="0" xfId="0" applyFont="1" applyFill="1" applyAlignment="1">
      <alignment horizontal="center"/>
    </xf>
    <xf numFmtId="0" fontId="81" fillId="0" borderId="31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3" fillId="80" borderId="0" xfId="0" applyFont="1" applyFill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left" vertical="center" wrapText="1"/>
    </xf>
    <xf numFmtId="0" fontId="62" fillId="0" borderId="39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80" borderId="28" xfId="0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62" fillId="80" borderId="30" xfId="0" applyFont="1" applyFill="1" applyBorder="1" applyAlignment="1">
      <alignment horizontal="left" wrapText="1"/>
    </xf>
    <xf numFmtId="0" fontId="76" fillId="0" borderId="34" xfId="0" applyFont="1" applyBorder="1" applyAlignment="1">
      <alignment wrapText="1"/>
    </xf>
    <xf numFmtId="0" fontId="62" fillId="80" borderId="36" xfId="0" applyFont="1" applyFill="1" applyBorder="1" applyAlignment="1">
      <alignment horizontal="left"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62" fillId="80" borderId="34" xfId="0" applyFont="1" applyFill="1" applyBorder="1" applyAlignment="1">
      <alignment horizontal="left" wrapText="1"/>
    </xf>
    <xf numFmtId="0" fontId="62" fillId="80" borderId="32" xfId="0" applyFont="1" applyFill="1" applyBorder="1" applyAlignment="1">
      <alignment horizontal="left" wrapText="1"/>
    </xf>
    <xf numFmtId="0" fontId="76" fillId="0" borderId="33" xfId="0" applyFont="1" applyBorder="1" applyAlignment="1">
      <alignment wrapText="1"/>
    </xf>
    <xf numFmtId="0" fontId="76" fillId="0" borderId="39" xfId="0" applyFont="1" applyBorder="1" applyAlignment="1">
      <alignment wrapText="1"/>
    </xf>
    <xf numFmtId="0" fontId="62" fillId="0" borderId="30" xfId="0" applyFont="1" applyBorder="1" applyAlignment="1">
      <alignment wrapText="1"/>
    </xf>
    <xf numFmtId="0" fontId="62" fillId="0" borderId="34" xfId="0" applyFont="1" applyBorder="1" applyAlignment="1">
      <alignment wrapText="1"/>
    </xf>
    <xf numFmtId="0" fontId="62" fillId="80" borderId="30" xfId="0" applyFont="1" applyFill="1" applyBorder="1" applyAlignment="1">
      <alignment horizontal="left" vertical="center" wrapText="1"/>
    </xf>
    <xf numFmtId="0" fontId="76" fillId="0" borderId="34" xfId="0" applyFont="1" applyBorder="1" applyAlignment="1">
      <alignment horizontal="left" vertical="center" wrapText="1"/>
    </xf>
    <xf numFmtId="0" fontId="62" fillId="80" borderId="29" xfId="0" applyFont="1" applyFill="1" applyBorder="1" applyAlignment="1">
      <alignment horizontal="center" vertical="center" wrapText="1"/>
    </xf>
    <xf numFmtId="0" fontId="62" fillId="0" borderId="30" xfId="0" applyFont="1" applyBorder="1" applyAlignment="1">
      <alignment vertical="center" wrapText="1"/>
    </xf>
    <xf numFmtId="0" fontId="62" fillId="0" borderId="34" xfId="0" applyFont="1" applyBorder="1" applyAlignment="1">
      <alignment vertical="center" wrapText="1"/>
    </xf>
    <xf numFmtId="0" fontId="62" fillId="80" borderId="38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63" fillId="80" borderId="0" xfId="0" applyFont="1" applyFill="1" applyAlignment="1">
      <alignment horizontal="center" wrapText="1"/>
    </xf>
    <xf numFmtId="0" fontId="1" fillId="80" borderId="0" xfId="0" applyFont="1" applyFill="1" applyAlignment="1">
      <alignment wrapText="1"/>
    </xf>
    <xf numFmtId="0" fontId="0" fillId="80" borderId="29" xfId="0" applyFill="1" applyBorder="1" applyAlignment="1">
      <alignment horizontal="center" vertical="center" wrapText="1"/>
    </xf>
    <xf numFmtId="0" fontId="62" fillId="80" borderId="32" xfId="0" applyFont="1" applyFill="1" applyBorder="1" applyAlignment="1">
      <alignment horizontal="center" vertical="center"/>
    </xf>
    <xf numFmtId="0" fontId="1" fillId="80" borderId="33" xfId="0" applyFont="1" applyFill="1" applyBorder="1" applyAlignment="1">
      <alignment horizontal="center" vertical="center"/>
    </xf>
    <xf numFmtId="0" fontId="1" fillId="80" borderId="39" xfId="0" applyFont="1" applyFill="1" applyBorder="1" applyAlignment="1">
      <alignment horizontal="center" vertical="center"/>
    </xf>
    <xf numFmtId="0" fontId="1" fillId="80" borderId="36" xfId="0" applyFont="1" applyFill="1" applyBorder="1" applyAlignment="1">
      <alignment horizontal="center" vertical="center"/>
    </xf>
    <xf numFmtId="0" fontId="1" fillId="80" borderId="42" xfId="0" applyFont="1" applyFill="1" applyBorder="1" applyAlignment="1">
      <alignment horizontal="center" vertical="center"/>
    </xf>
    <xf numFmtId="0" fontId="1" fillId="80" borderId="41" xfId="0" applyFont="1" applyFill="1" applyBorder="1" applyAlignment="1">
      <alignment horizontal="center" vertical="center"/>
    </xf>
    <xf numFmtId="0" fontId="62" fillId="80" borderId="31" xfId="0" applyFont="1" applyFill="1" applyBorder="1" applyAlignment="1">
      <alignment horizontal="center" vertical="center" wrapText="1"/>
    </xf>
    <xf numFmtId="0" fontId="62" fillId="80" borderId="35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vertical="center" wrapText="1"/>
    </xf>
    <xf numFmtId="0" fontId="62" fillId="0" borderId="30" xfId="0" applyFont="1" applyFill="1" applyBorder="1" applyAlignment="1">
      <alignment vertical="center" wrapText="1"/>
    </xf>
    <xf numFmtId="0" fontId="76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76" fillId="0" borderId="3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89" fillId="0" borderId="0" xfId="0" applyFont="1" applyFill="1" applyAlignment="1">
      <alignment horizontal="left" vertical="center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62" fillId="0" borderId="43" xfId="0" applyFont="1" applyFill="1" applyBorder="1" applyAlignment="1">
      <alignment horizontal="left" vertical="center" wrapText="1"/>
    </xf>
    <xf numFmtId="0" fontId="62" fillId="0" borderId="44" xfId="0" applyFont="1" applyFill="1" applyBorder="1" applyAlignment="1">
      <alignment horizontal="left" vertical="center" wrapText="1"/>
    </xf>
    <xf numFmtId="0" fontId="62" fillId="0" borderId="46" xfId="0" applyFont="1" applyFill="1" applyBorder="1" applyAlignment="1">
      <alignment horizontal="left" vertical="center" wrapText="1"/>
    </xf>
    <xf numFmtId="0" fontId="62" fillId="0" borderId="4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80" fillId="0" borderId="29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3" fillId="0" borderId="28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left" vertical="center" wrapText="1"/>
    </xf>
    <xf numFmtId="0" fontId="80" fillId="0" borderId="34" xfId="0" applyFont="1" applyFill="1" applyBorder="1" applyAlignment="1">
      <alignment horizontal="left" vertical="center" wrapText="1"/>
    </xf>
    <xf numFmtId="0" fontId="84" fillId="0" borderId="34" xfId="0" applyFont="1" applyFill="1" applyBorder="1" applyAlignment="1">
      <alignment horizontal="left" vertical="center" wrapText="1"/>
    </xf>
    <xf numFmtId="0" fontId="62" fillId="0" borderId="0" xfId="987" applyFont="1" applyFill="1" applyAlignment="1">
      <alignment horizontal="center" vertical="center" wrapText="1"/>
      <protection/>
    </xf>
    <xf numFmtId="0" fontId="62" fillId="0" borderId="50" xfId="987" applyFont="1" applyFill="1" applyBorder="1" applyAlignment="1">
      <alignment horizontal="left" vertical="center"/>
      <protection/>
    </xf>
    <xf numFmtId="0" fontId="76" fillId="0" borderId="0" xfId="987" applyFont="1" applyFill="1" applyAlignment="1">
      <alignment horizontal="center" vertical="center"/>
      <protection/>
    </xf>
    <xf numFmtId="0" fontId="73" fillId="0" borderId="33" xfId="988" applyFont="1" applyFill="1" applyBorder="1" applyAlignment="1">
      <alignment horizontal="left" vertical="center"/>
      <protection/>
    </xf>
    <xf numFmtId="0" fontId="0" fillId="0" borderId="33" xfId="988" applyFill="1" applyBorder="1" applyAlignment="1">
      <alignment horizontal="left" vertical="center"/>
      <protection/>
    </xf>
    <xf numFmtId="0" fontId="80" fillId="0" borderId="0" xfId="988" applyFont="1" applyAlignment="1">
      <alignment horizontal="center" vertical="center"/>
      <protection/>
    </xf>
    <xf numFmtId="0" fontId="80" fillId="0" borderId="0" xfId="988" applyFont="1" applyAlignment="1">
      <alignment vertical="center"/>
      <protection/>
    </xf>
    <xf numFmtId="0" fontId="80" fillId="0" borderId="29" xfId="988" applyFont="1" applyBorder="1" applyAlignment="1">
      <alignment horizontal="center" vertical="center" wrapText="1"/>
      <protection/>
    </xf>
    <xf numFmtId="0" fontId="80" fillId="0" borderId="31" xfId="988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62" fillId="80" borderId="0" xfId="0" applyFont="1" applyFill="1" applyAlignment="1">
      <alignment horizontal="center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/>
    </xf>
    <xf numFmtId="0" fontId="62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80" borderId="30" xfId="0" applyNumberFormat="1" applyFont="1" applyFill="1" applyBorder="1" applyAlignment="1">
      <alignment horizontal="left" wrapText="1"/>
    </xf>
    <xf numFmtId="49" fontId="4" fillId="80" borderId="34" xfId="0" applyNumberFormat="1" applyFont="1" applyFill="1" applyBorder="1" applyAlignment="1">
      <alignment horizontal="left" wrapText="1"/>
    </xf>
    <xf numFmtId="49" fontId="62" fillId="0" borderId="28" xfId="0" applyNumberFormat="1" applyFont="1" applyFill="1" applyBorder="1" applyAlignment="1">
      <alignment horizontal="left" vertical="center" wrapText="1"/>
    </xf>
    <xf numFmtId="49" fontId="62" fillId="0" borderId="30" xfId="0" applyNumberFormat="1" applyFont="1" applyFill="1" applyBorder="1" applyAlignment="1">
      <alignment horizontal="left" vertical="center" wrapText="1"/>
    </xf>
    <xf numFmtId="49" fontId="62" fillId="0" borderId="34" xfId="0" applyNumberFormat="1" applyFont="1" applyFill="1" applyBorder="1" applyAlignment="1">
      <alignment horizontal="left" vertical="center" wrapText="1"/>
    </xf>
    <xf numFmtId="0" fontId="62" fillId="0" borderId="32" xfId="0" applyFont="1" applyBorder="1" applyAlignment="1">
      <alignment horizontal="left"/>
    </xf>
    <xf numFmtId="0" fontId="62" fillId="0" borderId="33" xfId="0" applyFont="1" applyBorder="1" applyAlignment="1">
      <alignment horizontal="left"/>
    </xf>
    <xf numFmtId="0" fontId="62" fillId="0" borderId="39" xfId="0" applyFont="1" applyBorder="1" applyAlignment="1">
      <alignment horizontal="left"/>
    </xf>
  </cellXfs>
  <cellStyles count="115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17 VSAFAS_lyginamasis_4-19_priedai_2009-09-10" xfId="987"/>
    <cellStyle name="Normal_20VSAFAS3-5p" xfId="988"/>
    <cellStyle name="Normal_3VSAFASpp" xfId="989"/>
    <cellStyle name="Normal_4VSAFASpp" xfId="990"/>
    <cellStyle name="Normal_5VSAFASpp" xfId="991"/>
    <cellStyle name="Note" xfId="992"/>
    <cellStyle name="Note 10" xfId="993"/>
    <cellStyle name="Note 2" xfId="994"/>
    <cellStyle name="Note 2 2" xfId="995"/>
    <cellStyle name="Note 2 3" xfId="996"/>
    <cellStyle name="Note 3" xfId="997"/>
    <cellStyle name="Note 3 2" xfId="998"/>
    <cellStyle name="Note 3 3" xfId="999"/>
    <cellStyle name="Note 4" xfId="1000"/>
    <cellStyle name="Note 4 2" xfId="1001"/>
    <cellStyle name="Note 4 3" xfId="1002"/>
    <cellStyle name="Note 5" xfId="1003"/>
    <cellStyle name="Note 5 2" xfId="1004"/>
    <cellStyle name="Note 5 3" xfId="1005"/>
    <cellStyle name="Note 6" xfId="1006"/>
    <cellStyle name="Note 6 2" xfId="1007"/>
    <cellStyle name="Note 6 3" xfId="1008"/>
    <cellStyle name="Note 7" xfId="1009"/>
    <cellStyle name="Note 7 2" xfId="1010"/>
    <cellStyle name="Note 7 3" xfId="1011"/>
    <cellStyle name="Note 8" xfId="1012"/>
    <cellStyle name="Note 8 2" xfId="1013"/>
    <cellStyle name="Note 8 3" xfId="1014"/>
    <cellStyle name="Note 9" xfId="1015"/>
    <cellStyle name="Note 9 2" xfId="1016"/>
    <cellStyle name="Note 9 3" xfId="1017"/>
    <cellStyle name="Note_10VSAFAS2,3p" xfId="1018"/>
    <cellStyle name="Output" xfId="1019"/>
    <cellStyle name="Output 2" xfId="1020"/>
    <cellStyle name="Output 3" xfId="1021"/>
    <cellStyle name="Output 4" xfId="1022"/>
    <cellStyle name="Output 5" xfId="1023"/>
    <cellStyle name="Output 6" xfId="1024"/>
    <cellStyle name="Output 7" xfId="1025"/>
    <cellStyle name="Output 8" xfId="1026"/>
    <cellStyle name="Output 9" xfId="1027"/>
    <cellStyle name="Output_10VSAFAS2,3p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YL1 - Style1" xfId="1124"/>
    <cellStyle name="STYL1 - Style1 2" xfId="1125"/>
    <cellStyle name="STYL1 - Style1 3" xfId="1126"/>
    <cellStyle name="Stilius 1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Currency" xfId="1151"/>
    <cellStyle name="Currency [0]" xfId="1152"/>
    <cellStyle name="Warning Text" xfId="1153"/>
    <cellStyle name="Warning Text 2" xfId="1154"/>
    <cellStyle name="Warning Text 3" xfId="1155"/>
    <cellStyle name="Warning Text 4" xfId="1156"/>
    <cellStyle name="Warning Text 5" xfId="1157"/>
    <cellStyle name="Warning Text 6" xfId="1158"/>
    <cellStyle name="Warning Text 7" xfId="1159"/>
    <cellStyle name="Warning Text 8" xfId="1160"/>
    <cellStyle name="Warning Text 9" xfId="1161"/>
    <cellStyle name="Warning Text_10VSAFAS2,3p" xfId="1162"/>
    <cellStyle name="Обычный_FAS_primary docs_MM_SD" xfId="1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zoomScaleSheetLayoutView="100" zoomScalePageLayoutView="0" workbookViewId="0" topLeftCell="A64">
      <selection activeCell="G91" sqref="G91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2" customWidth="1"/>
    <col min="6" max="6" width="11.8515625" style="347" customWidth="1"/>
    <col min="7" max="7" width="12.8515625" style="347" customWidth="1"/>
    <col min="8" max="16384" width="9.140625" style="3" customWidth="1"/>
  </cols>
  <sheetData>
    <row r="1" spans="1:7" ht="12.75">
      <c r="A1" s="1"/>
      <c r="B1" s="2"/>
      <c r="C1" s="2"/>
      <c r="D1" s="2"/>
      <c r="E1" s="459"/>
      <c r="F1" s="459"/>
      <c r="G1" s="459"/>
    </row>
    <row r="2" spans="5:7" ht="25.5" customHeight="1">
      <c r="E2" s="459"/>
      <c r="F2" s="459"/>
      <c r="G2" s="459"/>
    </row>
    <row r="3" spans="5:7" ht="12.75">
      <c r="E3" s="484"/>
      <c r="F3" s="485"/>
      <c r="G3" s="485"/>
    </row>
    <row r="5" spans="1:7" s="339" customFormat="1" ht="11.25" customHeight="1">
      <c r="A5" s="489" t="s">
        <v>87</v>
      </c>
      <c r="B5" s="489"/>
      <c r="C5" s="489"/>
      <c r="D5" s="489"/>
      <c r="E5" s="489"/>
      <c r="F5" s="489"/>
      <c r="G5" s="489"/>
    </row>
    <row r="6" spans="1:7" ht="15">
      <c r="A6" s="477" t="s">
        <v>650</v>
      </c>
      <c r="B6" s="478"/>
      <c r="C6" s="478"/>
      <c r="D6" s="478"/>
      <c r="E6" s="478"/>
      <c r="F6" s="479"/>
      <c r="G6" s="479"/>
    </row>
    <row r="7" spans="1:7" s="339" customFormat="1" ht="11.25">
      <c r="A7" s="486" t="s">
        <v>3</v>
      </c>
      <c r="B7" s="487"/>
      <c r="C7" s="487"/>
      <c r="D7" s="487"/>
      <c r="E7" s="487"/>
      <c r="F7" s="488"/>
      <c r="G7" s="488"/>
    </row>
    <row r="8" spans="1:7" ht="14.25" customHeight="1">
      <c r="A8" s="477" t="s">
        <v>629</v>
      </c>
      <c r="B8" s="478"/>
      <c r="C8" s="478"/>
      <c r="D8" s="478"/>
      <c r="E8" s="478"/>
      <c r="F8" s="479"/>
      <c r="G8" s="479"/>
    </row>
    <row r="9" spans="1:7" ht="12.75" customHeight="1">
      <c r="A9" s="486" t="s">
        <v>1</v>
      </c>
      <c r="B9" s="486"/>
      <c r="C9" s="486"/>
      <c r="D9" s="486"/>
      <c r="E9" s="486"/>
      <c r="F9" s="486"/>
      <c r="G9" s="486"/>
    </row>
    <row r="10" spans="1:7" s="339" customFormat="1" ht="11.25">
      <c r="A10" s="340"/>
      <c r="B10" s="340"/>
      <c r="C10" s="340"/>
      <c r="D10" s="340"/>
      <c r="E10" s="340"/>
      <c r="F10" s="340"/>
      <c r="G10" s="340"/>
    </row>
    <row r="11" spans="1:7" ht="15.75">
      <c r="A11" s="474" t="s">
        <v>4</v>
      </c>
      <c r="B11" s="475"/>
      <c r="C11" s="475"/>
      <c r="D11" s="475"/>
      <c r="E11" s="475"/>
      <c r="F11" s="476"/>
      <c r="G11" s="476"/>
    </row>
    <row r="12" spans="1:7" ht="15.75">
      <c r="A12" s="474" t="s">
        <v>701</v>
      </c>
      <c r="B12" s="475"/>
      <c r="C12" s="475"/>
      <c r="D12" s="475"/>
      <c r="E12" s="475"/>
      <c r="F12" s="476"/>
      <c r="G12" s="476"/>
    </row>
    <row r="13" spans="1:7" ht="15">
      <c r="A13" s="477" t="s">
        <v>700</v>
      </c>
      <c r="B13" s="478"/>
      <c r="C13" s="478"/>
      <c r="D13" s="478"/>
      <c r="E13" s="478"/>
      <c r="F13" s="479"/>
      <c r="G13" s="479"/>
    </row>
    <row r="14" spans="1:7" ht="12.75">
      <c r="A14" s="460" t="s">
        <v>5</v>
      </c>
      <c r="B14" s="460"/>
      <c r="C14" s="460"/>
      <c r="D14" s="460"/>
      <c r="E14" s="460"/>
      <c r="F14" s="461"/>
      <c r="G14" s="461"/>
    </row>
    <row r="15" spans="1:7" ht="12.75" customHeight="1">
      <c r="A15" s="37"/>
      <c r="B15" s="37"/>
      <c r="C15" s="37"/>
      <c r="D15" s="473" t="s">
        <v>664</v>
      </c>
      <c r="E15" s="473"/>
      <c r="F15" s="473"/>
      <c r="G15" s="473"/>
    </row>
    <row r="16" spans="1:7" ht="67.5" customHeight="1">
      <c r="A16" s="6" t="s">
        <v>131</v>
      </c>
      <c r="B16" s="481" t="s">
        <v>6</v>
      </c>
      <c r="C16" s="482"/>
      <c r="D16" s="483"/>
      <c r="E16" s="42" t="s">
        <v>7</v>
      </c>
      <c r="F16" s="348" t="s">
        <v>8</v>
      </c>
      <c r="G16" s="348" t="s">
        <v>9</v>
      </c>
    </row>
    <row r="17" spans="1:7" s="4" customFormat="1" ht="12.75" customHeight="1">
      <c r="A17" s="6" t="s">
        <v>10</v>
      </c>
      <c r="B17" s="7" t="s">
        <v>11</v>
      </c>
      <c r="C17" s="15"/>
      <c r="D17" s="5"/>
      <c r="E17" s="46" t="s">
        <v>651</v>
      </c>
      <c r="F17" s="390">
        <f>+F18+F24</f>
        <v>7089.54</v>
      </c>
      <c r="G17" s="390">
        <f>+G18+G24+G21</f>
        <v>3254.96</v>
      </c>
    </row>
    <row r="18" spans="1:7" s="4" customFormat="1" ht="12.75" customHeight="1">
      <c r="A18" s="6" t="s">
        <v>12</v>
      </c>
      <c r="B18" s="9" t="s">
        <v>13</v>
      </c>
      <c r="C18" s="40"/>
      <c r="D18" s="41"/>
      <c r="E18" s="44" t="s">
        <v>698</v>
      </c>
      <c r="F18" s="349">
        <f>F21</f>
        <v>1</v>
      </c>
      <c r="G18" s="349"/>
    </row>
    <row r="19" spans="1:7" s="4" customFormat="1" ht="12.75" customHeight="1">
      <c r="A19" s="11" t="s">
        <v>23</v>
      </c>
      <c r="B19" s="15"/>
      <c r="C19" s="17" t="s">
        <v>88</v>
      </c>
      <c r="D19" s="16"/>
      <c r="E19" s="45"/>
      <c r="F19" s="349"/>
      <c r="G19" s="349"/>
    </row>
    <row r="20" spans="1:7" s="4" customFormat="1" ht="12.75" customHeight="1">
      <c r="A20" s="11" t="s">
        <v>24</v>
      </c>
      <c r="B20" s="15"/>
      <c r="C20" s="17" t="s">
        <v>89</v>
      </c>
      <c r="D20" s="8"/>
      <c r="E20" s="46"/>
      <c r="F20" s="349"/>
      <c r="G20" s="349"/>
    </row>
    <row r="21" spans="1:7" s="4" customFormat="1" ht="12.75" customHeight="1">
      <c r="A21" s="11" t="s">
        <v>55</v>
      </c>
      <c r="B21" s="15"/>
      <c r="C21" s="17" t="s">
        <v>90</v>
      </c>
      <c r="D21" s="8"/>
      <c r="E21" s="46"/>
      <c r="F21" s="349">
        <v>1</v>
      </c>
      <c r="G21" s="349">
        <v>1</v>
      </c>
    </row>
    <row r="22" spans="1:7" s="4" customFormat="1" ht="12.75" customHeight="1">
      <c r="A22" s="11" t="s">
        <v>91</v>
      </c>
      <c r="B22" s="15"/>
      <c r="C22" s="17" t="s">
        <v>92</v>
      </c>
      <c r="D22" s="8"/>
      <c r="E22" s="46"/>
      <c r="F22" s="349"/>
      <c r="G22" s="349"/>
    </row>
    <row r="23" spans="1:7" s="4" customFormat="1" ht="12.75" customHeight="1">
      <c r="A23" s="42" t="s">
        <v>93</v>
      </c>
      <c r="B23" s="15"/>
      <c r="C23" s="26" t="s">
        <v>94</v>
      </c>
      <c r="D23" s="16"/>
      <c r="E23" s="46"/>
      <c r="F23" s="349"/>
      <c r="G23" s="349"/>
    </row>
    <row r="24" spans="1:7" s="4" customFormat="1" ht="12.75" customHeight="1">
      <c r="A24" s="34" t="s">
        <v>14</v>
      </c>
      <c r="B24" s="20" t="s">
        <v>15</v>
      </c>
      <c r="C24" s="27"/>
      <c r="D24" s="21"/>
      <c r="E24" s="419"/>
      <c r="F24" s="349">
        <f>F29+F30+F33</f>
        <v>7088.54</v>
      </c>
      <c r="G24" s="349">
        <f>+G25+G26+G27+G28+G29+G30+G31+G32+G33+G34</f>
        <v>3253.96</v>
      </c>
    </row>
    <row r="25" spans="1:7" s="4" customFormat="1" ht="12.75" customHeight="1">
      <c r="A25" s="11" t="s">
        <v>58</v>
      </c>
      <c r="B25" s="15"/>
      <c r="C25" s="17" t="s">
        <v>95</v>
      </c>
      <c r="D25" s="8"/>
      <c r="E25" s="46"/>
      <c r="F25" s="349"/>
      <c r="G25" s="349"/>
    </row>
    <row r="26" spans="1:7" s="4" customFormat="1" ht="12.75" customHeight="1">
      <c r="A26" s="11" t="s">
        <v>60</v>
      </c>
      <c r="B26" s="15"/>
      <c r="C26" s="17" t="s">
        <v>96</v>
      </c>
      <c r="D26" s="8"/>
      <c r="E26" s="46"/>
      <c r="F26" s="349"/>
      <c r="G26" s="349"/>
    </row>
    <row r="27" spans="1:7" s="4" customFormat="1" ht="12.75" customHeight="1">
      <c r="A27" s="11" t="s">
        <v>62</v>
      </c>
      <c r="B27" s="15"/>
      <c r="C27" s="17" t="s">
        <v>97</v>
      </c>
      <c r="D27" s="8"/>
      <c r="E27" s="46"/>
      <c r="F27" s="349"/>
      <c r="G27" s="349"/>
    </row>
    <row r="28" spans="1:7" s="4" customFormat="1" ht="12.75" customHeight="1">
      <c r="A28" s="11" t="s">
        <v>64</v>
      </c>
      <c r="B28" s="15"/>
      <c r="C28" s="17" t="s">
        <v>98</v>
      </c>
      <c r="D28" s="8"/>
      <c r="E28" s="46"/>
      <c r="F28" s="349"/>
      <c r="G28" s="349"/>
    </row>
    <row r="29" spans="1:7" s="4" customFormat="1" ht="12.75" customHeight="1">
      <c r="A29" s="11" t="s">
        <v>66</v>
      </c>
      <c r="B29" s="15"/>
      <c r="C29" s="17" t="s">
        <v>99</v>
      </c>
      <c r="D29" s="8"/>
      <c r="E29" s="46"/>
      <c r="F29" s="349">
        <v>0</v>
      </c>
      <c r="G29" s="349"/>
    </row>
    <row r="30" spans="1:7" s="4" customFormat="1" ht="12.75" customHeight="1">
      <c r="A30" s="11" t="s">
        <v>68</v>
      </c>
      <c r="B30" s="15"/>
      <c r="C30" s="17" t="s">
        <v>100</v>
      </c>
      <c r="D30" s="8"/>
      <c r="E30" s="46"/>
      <c r="F30" s="349">
        <v>7088.54</v>
      </c>
      <c r="G30" s="349">
        <v>3177.26</v>
      </c>
    </row>
    <row r="31" spans="1:7" s="4" customFormat="1" ht="12.75" customHeight="1">
      <c r="A31" s="11" t="s">
        <v>70</v>
      </c>
      <c r="B31" s="15"/>
      <c r="C31" s="17" t="s">
        <v>101</v>
      </c>
      <c r="D31" s="8"/>
      <c r="E31" s="46"/>
      <c r="F31" s="349"/>
      <c r="G31" s="349"/>
    </row>
    <row r="32" spans="1:7" s="4" customFormat="1" ht="12.75" customHeight="1">
      <c r="A32" s="11" t="s">
        <v>72</v>
      </c>
      <c r="B32" s="15"/>
      <c r="C32" s="17" t="s">
        <v>102</v>
      </c>
      <c r="D32" s="8"/>
      <c r="E32" s="46"/>
      <c r="F32" s="349"/>
      <c r="G32" s="349"/>
    </row>
    <row r="33" spans="1:7" s="4" customFormat="1" ht="12.75" customHeight="1">
      <c r="A33" s="11" t="s">
        <v>103</v>
      </c>
      <c r="B33" s="15"/>
      <c r="C33" s="17" t="s">
        <v>0</v>
      </c>
      <c r="D33" s="8"/>
      <c r="E33" s="46"/>
      <c r="F33" s="349"/>
      <c r="G33" s="349">
        <v>76.7</v>
      </c>
    </row>
    <row r="34" spans="1:7" s="4" customFormat="1" ht="12.75" customHeight="1">
      <c r="A34" s="11" t="s">
        <v>75</v>
      </c>
      <c r="B34" s="15"/>
      <c r="C34" s="17" t="s">
        <v>104</v>
      </c>
      <c r="D34" s="8"/>
      <c r="E34" s="46"/>
      <c r="F34" s="349"/>
      <c r="G34" s="349"/>
    </row>
    <row r="35" spans="1:7" s="4" customFormat="1" ht="12.75" customHeight="1">
      <c r="A35" s="6" t="s">
        <v>16</v>
      </c>
      <c r="B35" s="7" t="s">
        <v>17</v>
      </c>
      <c r="C35" s="7"/>
      <c r="D35" s="14"/>
      <c r="E35" s="46"/>
      <c r="F35" s="349"/>
      <c r="G35" s="349"/>
    </row>
    <row r="36" spans="1:7" s="4" customFormat="1" ht="12.75" customHeight="1">
      <c r="A36" s="6" t="s">
        <v>18</v>
      </c>
      <c r="B36" s="7" t="s">
        <v>105</v>
      </c>
      <c r="C36" s="7"/>
      <c r="D36" s="14"/>
      <c r="E36" s="47"/>
      <c r="F36" s="349"/>
      <c r="G36" s="349"/>
    </row>
    <row r="37" spans="1:7" s="4" customFormat="1" ht="12.75" customHeight="1">
      <c r="A37" s="6" t="s">
        <v>19</v>
      </c>
      <c r="B37" s="7" t="s">
        <v>106</v>
      </c>
      <c r="C37" s="15"/>
      <c r="D37" s="5"/>
      <c r="E37" s="46"/>
      <c r="F37" s="349"/>
      <c r="G37" s="349"/>
    </row>
    <row r="38" spans="1:7" s="4" customFormat="1" ht="12.75" customHeight="1">
      <c r="A38" s="6" t="s">
        <v>20</v>
      </c>
      <c r="B38" s="7" t="s">
        <v>21</v>
      </c>
      <c r="C38" s="15"/>
      <c r="D38" s="5"/>
      <c r="E38" s="46"/>
      <c r="F38" s="349">
        <f>F39+F45+F46+F54</f>
        <v>18125.340000000004</v>
      </c>
      <c r="G38" s="349">
        <f>+G39+G45+G46+G53+G54</f>
        <v>20512.27</v>
      </c>
    </row>
    <row r="39" spans="1:7" s="4" customFormat="1" ht="12.75" customHeight="1">
      <c r="A39" s="6" t="s">
        <v>12</v>
      </c>
      <c r="B39" s="9" t="s">
        <v>22</v>
      </c>
      <c r="C39" s="12"/>
      <c r="D39" s="10"/>
      <c r="E39" s="46" t="s">
        <v>626</v>
      </c>
      <c r="F39" s="349"/>
      <c r="G39" s="349">
        <f>+G40+G41+G42+G43+G44</f>
        <v>39.5</v>
      </c>
    </row>
    <row r="40" spans="1:7" s="4" customFormat="1" ht="12.75" customHeight="1">
      <c r="A40" s="11" t="s">
        <v>23</v>
      </c>
      <c r="B40" s="15"/>
      <c r="C40" s="17" t="s">
        <v>107</v>
      </c>
      <c r="D40" s="8"/>
      <c r="E40" s="46"/>
      <c r="F40" s="349"/>
      <c r="G40" s="349"/>
    </row>
    <row r="41" spans="1:7" s="4" customFormat="1" ht="12.75" customHeight="1">
      <c r="A41" s="11" t="s">
        <v>24</v>
      </c>
      <c r="B41" s="15"/>
      <c r="C41" s="17" t="s">
        <v>108</v>
      </c>
      <c r="D41" s="8"/>
      <c r="E41" s="46"/>
      <c r="F41" s="349"/>
      <c r="G41" s="349">
        <v>39.5</v>
      </c>
    </row>
    <row r="42" spans="1:7" s="4" customFormat="1" ht="12.75">
      <c r="A42" s="11" t="s">
        <v>55</v>
      </c>
      <c r="B42" s="15"/>
      <c r="C42" s="17" t="s">
        <v>109</v>
      </c>
      <c r="D42" s="8"/>
      <c r="E42" s="46"/>
      <c r="F42" s="349"/>
      <c r="G42" s="349"/>
    </row>
    <row r="43" spans="1:7" s="4" customFormat="1" ht="12.75">
      <c r="A43" s="11" t="s">
        <v>91</v>
      </c>
      <c r="B43" s="15"/>
      <c r="C43" s="17" t="s">
        <v>110</v>
      </c>
      <c r="D43" s="8"/>
      <c r="E43" s="46"/>
      <c r="F43" s="349"/>
      <c r="G43" s="349"/>
    </row>
    <row r="44" spans="1:7" s="4" customFormat="1" ht="12.75" customHeight="1">
      <c r="A44" s="11" t="s">
        <v>93</v>
      </c>
      <c r="B44" s="15"/>
      <c r="C44" s="466" t="s">
        <v>25</v>
      </c>
      <c r="D44" s="467"/>
      <c r="E44" s="46"/>
      <c r="F44" s="349"/>
      <c r="G44" s="349"/>
    </row>
    <row r="45" spans="1:7" s="4" customFormat="1" ht="12.75" customHeight="1">
      <c r="A45" s="6" t="s">
        <v>14</v>
      </c>
      <c r="B45" s="18" t="s">
        <v>26</v>
      </c>
      <c r="C45" s="23"/>
      <c r="D45" s="19"/>
      <c r="E45" s="46"/>
      <c r="F45" s="349"/>
      <c r="G45" s="349"/>
    </row>
    <row r="46" spans="1:7" s="4" customFormat="1" ht="12.75" customHeight="1">
      <c r="A46" s="6" t="s">
        <v>16</v>
      </c>
      <c r="B46" s="9" t="s">
        <v>2</v>
      </c>
      <c r="C46" s="12"/>
      <c r="D46" s="10"/>
      <c r="E46" s="46" t="s">
        <v>623</v>
      </c>
      <c r="F46" s="349">
        <f>F51+F52+F50</f>
        <v>17237.820000000003</v>
      </c>
      <c r="G46" s="349">
        <f>+G47+G48+G49+G50+G51+G52</f>
        <v>16398.18</v>
      </c>
    </row>
    <row r="47" spans="1:7" s="4" customFormat="1" ht="12.75" customHeight="1">
      <c r="A47" s="11" t="s">
        <v>27</v>
      </c>
      <c r="B47" s="12"/>
      <c r="C47" s="24" t="s">
        <v>28</v>
      </c>
      <c r="D47" s="13"/>
      <c r="E47" s="46"/>
      <c r="F47" s="349"/>
      <c r="G47" s="349"/>
    </row>
    <row r="48" spans="1:7" s="4" customFormat="1" ht="12.75" customHeight="1">
      <c r="A48" s="25" t="s">
        <v>29</v>
      </c>
      <c r="B48" s="15"/>
      <c r="C48" s="17" t="s">
        <v>30</v>
      </c>
      <c r="D48" s="26"/>
      <c r="E48" s="48"/>
      <c r="F48" s="350"/>
      <c r="G48" s="350"/>
    </row>
    <row r="49" spans="1:7" s="4" customFormat="1" ht="12.75" customHeight="1">
      <c r="A49" s="11" t="s">
        <v>31</v>
      </c>
      <c r="B49" s="15"/>
      <c r="C49" s="17" t="s">
        <v>32</v>
      </c>
      <c r="D49" s="8"/>
      <c r="E49" s="47"/>
      <c r="F49" s="349"/>
      <c r="G49" s="349"/>
    </row>
    <row r="50" spans="1:7" s="4" customFormat="1" ht="12.75" customHeight="1">
      <c r="A50" s="11" t="s">
        <v>33</v>
      </c>
      <c r="B50" s="15"/>
      <c r="C50" s="466" t="s">
        <v>34</v>
      </c>
      <c r="D50" s="467"/>
      <c r="E50" s="46"/>
      <c r="F50" s="349">
        <v>248.22</v>
      </c>
      <c r="G50" s="349">
        <v>854.63</v>
      </c>
    </row>
    <row r="51" spans="1:7" s="4" customFormat="1" ht="12.75" customHeight="1">
      <c r="A51" s="11" t="s">
        <v>35</v>
      </c>
      <c r="B51" s="15"/>
      <c r="C51" s="17" t="s">
        <v>36</v>
      </c>
      <c r="D51" s="8"/>
      <c r="E51" s="46"/>
      <c r="F51" s="349">
        <v>15547.69</v>
      </c>
      <c r="G51" s="349">
        <v>14100.48</v>
      </c>
    </row>
    <row r="52" spans="1:7" s="4" customFormat="1" ht="12.75" customHeight="1">
      <c r="A52" s="11" t="s">
        <v>37</v>
      </c>
      <c r="B52" s="15"/>
      <c r="C52" s="17" t="s">
        <v>38</v>
      </c>
      <c r="D52" s="8"/>
      <c r="E52" s="46"/>
      <c r="F52" s="349">
        <v>1441.91</v>
      </c>
      <c r="G52" s="349">
        <v>1443.07</v>
      </c>
    </row>
    <row r="53" spans="1:7" s="4" customFormat="1" ht="12.75" customHeight="1">
      <c r="A53" s="6" t="s">
        <v>18</v>
      </c>
      <c r="B53" s="7" t="s">
        <v>39</v>
      </c>
      <c r="C53" s="7"/>
      <c r="D53" s="14"/>
      <c r="E53" s="47"/>
      <c r="F53" s="349"/>
      <c r="G53" s="349"/>
    </row>
    <row r="54" spans="1:7" s="4" customFormat="1" ht="12.75" customHeight="1">
      <c r="A54" s="6" t="s">
        <v>40</v>
      </c>
      <c r="B54" s="7" t="s">
        <v>41</v>
      </c>
      <c r="C54" s="7"/>
      <c r="D54" s="14"/>
      <c r="E54" s="46" t="s">
        <v>652</v>
      </c>
      <c r="F54" s="349">
        <v>887.52</v>
      </c>
      <c r="G54" s="349">
        <v>4074.59</v>
      </c>
    </row>
    <row r="55" spans="1:7" s="4" customFormat="1" ht="12.75" customHeight="1">
      <c r="A55" s="6"/>
      <c r="B55" s="20" t="s">
        <v>42</v>
      </c>
      <c r="C55" s="27"/>
      <c r="D55" s="21"/>
      <c r="E55" s="46"/>
      <c r="F55" s="390">
        <f>F17+F37+F38</f>
        <v>25214.880000000005</v>
      </c>
      <c r="G55" s="390">
        <f>+G17+G37+G38</f>
        <v>23767.23</v>
      </c>
    </row>
    <row r="56" spans="1:7" s="4" customFormat="1" ht="12.75" customHeight="1">
      <c r="A56" s="6" t="s">
        <v>43</v>
      </c>
      <c r="B56" s="7" t="s">
        <v>44</v>
      </c>
      <c r="C56" s="7"/>
      <c r="D56" s="14"/>
      <c r="E56" s="46" t="s">
        <v>653</v>
      </c>
      <c r="F56" s="349">
        <f>F58+F60</f>
        <v>7977.0599999999995</v>
      </c>
      <c r="G56" s="349">
        <f>+G57+G58+G59+G60</f>
        <v>3882.63</v>
      </c>
    </row>
    <row r="57" spans="1:7" s="4" customFormat="1" ht="12.75" customHeight="1">
      <c r="A57" s="6" t="s">
        <v>12</v>
      </c>
      <c r="B57" s="7" t="s">
        <v>45</v>
      </c>
      <c r="C57" s="7"/>
      <c r="D57" s="14"/>
      <c r="E57" s="46"/>
      <c r="G57" s="349"/>
    </row>
    <row r="58" spans="1:7" s="4" customFormat="1" ht="12.75" customHeight="1">
      <c r="A58" s="34" t="s">
        <v>14</v>
      </c>
      <c r="B58" s="20" t="s">
        <v>46</v>
      </c>
      <c r="C58" s="27"/>
      <c r="D58" s="21"/>
      <c r="E58" s="49"/>
      <c r="F58" s="349">
        <v>7089.54</v>
      </c>
      <c r="G58" s="351">
        <v>3217.76</v>
      </c>
    </row>
    <row r="59" spans="1:7" s="4" customFormat="1" ht="12.75" customHeight="1">
      <c r="A59" s="6" t="s">
        <v>16</v>
      </c>
      <c r="B59" s="468" t="s">
        <v>47</v>
      </c>
      <c r="C59" s="469"/>
      <c r="D59" s="467"/>
      <c r="E59" s="46"/>
      <c r="F59" s="349"/>
      <c r="G59" s="349">
        <v>0</v>
      </c>
    </row>
    <row r="60" spans="1:7" s="4" customFormat="1" ht="25.5" customHeight="1">
      <c r="A60" s="6" t="s">
        <v>48</v>
      </c>
      <c r="B60" s="7" t="s">
        <v>49</v>
      </c>
      <c r="C60" s="15"/>
      <c r="D60" s="5"/>
      <c r="E60" s="46"/>
      <c r="F60" s="349">
        <v>887.52</v>
      </c>
      <c r="G60" s="349">
        <v>664.87</v>
      </c>
    </row>
    <row r="61" spans="1:7" s="4" customFormat="1" ht="12.75" customHeight="1">
      <c r="A61" s="6" t="s">
        <v>50</v>
      </c>
      <c r="B61" s="7" t="s">
        <v>51</v>
      </c>
      <c r="C61" s="15"/>
      <c r="D61" s="5"/>
      <c r="E61" s="46"/>
      <c r="F61" s="349">
        <f>F66</f>
        <v>12709.39</v>
      </c>
      <c r="G61" s="349">
        <f>+G62+G66</f>
        <v>15543.55</v>
      </c>
    </row>
    <row r="62" spans="1:7" s="4" customFormat="1" ht="12.75" customHeight="1">
      <c r="A62" s="6" t="s">
        <v>12</v>
      </c>
      <c r="B62" s="9" t="s">
        <v>52</v>
      </c>
      <c r="C62" s="12"/>
      <c r="D62" s="10"/>
      <c r="E62" s="46"/>
      <c r="F62" s="349"/>
      <c r="G62" s="349"/>
    </row>
    <row r="63" spans="1:7" s="4" customFormat="1" ht="12.75">
      <c r="A63" s="11" t="s">
        <v>23</v>
      </c>
      <c r="B63" s="32"/>
      <c r="C63" s="17" t="s">
        <v>53</v>
      </c>
      <c r="D63" s="33"/>
      <c r="E63" s="47"/>
      <c r="F63" s="349"/>
      <c r="G63" s="349"/>
    </row>
    <row r="64" spans="1:7" s="4" customFormat="1" ht="12.75" customHeight="1">
      <c r="A64" s="11" t="s">
        <v>24</v>
      </c>
      <c r="B64" s="15"/>
      <c r="C64" s="17" t="s">
        <v>54</v>
      </c>
      <c r="D64" s="8"/>
      <c r="E64" s="46"/>
      <c r="F64" s="349"/>
      <c r="G64" s="349"/>
    </row>
    <row r="65" spans="1:7" s="4" customFormat="1" ht="12.75" customHeight="1">
      <c r="A65" s="11" t="s">
        <v>111</v>
      </c>
      <c r="B65" s="15"/>
      <c r="C65" s="17" t="s">
        <v>56</v>
      </c>
      <c r="D65" s="8"/>
      <c r="E65" s="47"/>
      <c r="F65" s="349"/>
      <c r="G65" s="349"/>
    </row>
    <row r="66" spans="1:7" s="4" customFormat="1" ht="12.75" customHeight="1">
      <c r="A66" s="6" t="s">
        <v>14</v>
      </c>
      <c r="B66" s="20" t="s">
        <v>57</v>
      </c>
      <c r="C66" s="27"/>
      <c r="D66" s="21"/>
      <c r="E66" s="46" t="s">
        <v>654</v>
      </c>
      <c r="F66" s="349">
        <f>F77+F79</f>
        <v>12709.39</v>
      </c>
      <c r="G66" s="349">
        <v>15543.55</v>
      </c>
    </row>
    <row r="67" spans="1:7" s="4" customFormat="1" ht="12.75" customHeight="1">
      <c r="A67" s="11" t="s">
        <v>58</v>
      </c>
      <c r="B67" s="15"/>
      <c r="C67" s="17" t="s">
        <v>59</v>
      </c>
      <c r="D67" s="16"/>
      <c r="E67" s="46"/>
      <c r="F67" s="349"/>
      <c r="G67" s="349"/>
    </row>
    <row r="68" spans="1:7" s="4" customFormat="1" ht="12.75" customHeight="1">
      <c r="A68" s="11" t="s">
        <v>60</v>
      </c>
      <c r="B68" s="32"/>
      <c r="C68" s="17" t="s">
        <v>61</v>
      </c>
      <c r="D68" s="33"/>
      <c r="E68" s="47"/>
      <c r="F68" s="349"/>
      <c r="G68" s="349"/>
    </row>
    <row r="69" spans="1:7" s="4" customFormat="1" ht="12.75">
      <c r="A69" s="11" t="s">
        <v>62</v>
      </c>
      <c r="B69" s="32"/>
      <c r="C69" s="17" t="s">
        <v>63</v>
      </c>
      <c r="D69" s="33"/>
      <c r="E69" s="47"/>
      <c r="F69" s="349"/>
      <c r="G69" s="349"/>
    </row>
    <row r="70" spans="1:7" s="4" customFormat="1" ht="12.75">
      <c r="A70" s="43" t="s">
        <v>64</v>
      </c>
      <c r="B70" s="12"/>
      <c r="C70" s="28" t="s">
        <v>65</v>
      </c>
      <c r="D70" s="13"/>
      <c r="E70" s="47"/>
      <c r="F70" s="349"/>
      <c r="G70" s="349"/>
    </row>
    <row r="71" spans="1:7" s="4" customFormat="1" ht="12.75">
      <c r="A71" s="6" t="s">
        <v>66</v>
      </c>
      <c r="B71" s="26"/>
      <c r="C71" s="26" t="s">
        <v>67</v>
      </c>
      <c r="D71" s="16"/>
      <c r="E71" s="50"/>
      <c r="F71" s="349"/>
      <c r="G71" s="349"/>
    </row>
    <row r="72" spans="1:7" s="4" customFormat="1" ht="12.75" customHeight="1">
      <c r="A72" s="38" t="s">
        <v>68</v>
      </c>
      <c r="B72" s="27"/>
      <c r="C72" s="29" t="s">
        <v>69</v>
      </c>
      <c r="D72" s="22"/>
      <c r="E72" s="46"/>
      <c r="F72" s="349"/>
      <c r="G72" s="349"/>
    </row>
    <row r="73" spans="1:7" s="4" customFormat="1" ht="12.75" customHeight="1">
      <c r="A73" s="11" t="s">
        <v>112</v>
      </c>
      <c r="B73" s="15"/>
      <c r="C73" s="26"/>
      <c r="D73" s="8" t="s">
        <v>113</v>
      </c>
      <c r="E73" s="47"/>
      <c r="F73" s="349"/>
      <c r="G73" s="349"/>
    </row>
    <row r="74" spans="1:7" s="4" customFormat="1" ht="12.75" customHeight="1">
      <c r="A74" s="11" t="s">
        <v>114</v>
      </c>
      <c r="B74" s="15"/>
      <c r="C74" s="26"/>
      <c r="D74" s="8" t="s">
        <v>115</v>
      </c>
      <c r="E74" s="46"/>
      <c r="F74" s="349"/>
      <c r="G74" s="349"/>
    </row>
    <row r="75" spans="1:7" s="4" customFormat="1" ht="12.75" customHeight="1">
      <c r="A75" s="11" t="s">
        <v>70</v>
      </c>
      <c r="B75" s="23"/>
      <c r="C75" s="30" t="s">
        <v>71</v>
      </c>
      <c r="D75" s="31"/>
      <c r="E75" s="46"/>
      <c r="F75" s="349"/>
      <c r="G75" s="349"/>
    </row>
    <row r="76" spans="1:7" s="4" customFormat="1" ht="12.75" customHeight="1">
      <c r="A76" s="11" t="s">
        <v>72</v>
      </c>
      <c r="B76" s="32"/>
      <c r="C76" s="17" t="s">
        <v>73</v>
      </c>
      <c r="D76" s="33"/>
      <c r="E76" s="47"/>
      <c r="F76" s="349"/>
      <c r="G76" s="349"/>
    </row>
    <row r="77" spans="1:7" s="4" customFormat="1" ht="12.75" customHeight="1">
      <c r="A77" s="11" t="s">
        <v>103</v>
      </c>
      <c r="B77" s="15"/>
      <c r="C77" s="17" t="s">
        <v>74</v>
      </c>
      <c r="D77" s="8"/>
      <c r="E77" s="46"/>
      <c r="F77" s="349"/>
      <c r="G77" s="349"/>
    </row>
    <row r="78" spans="1:7" s="4" customFormat="1" ht="12.75" customHeight="1">
      <c r="A78" s="11" t="s">
        <v>75</v>
      </c>
      <c r="B78" s="15"/>
      <c r="C78" s="17" t="s">
        <v>116</v>
      </c>
      <c r="D78" s="8"/>
      <c r="E78" s="47"/>
      <c r="F78" s="349"/>
      <c r="G78" s="349"/>
    </row>
    <row r="79" spans="1:7" s="4" customFormat="1" ht="12.75" customHeight="1">
      <c r="A79" s="11" t="s">
        <v>77</v>
      </c>
      <c r="B79" s="15"/>
      <c r="C79" s="17" t="s">
        <v>76</v>
      </c>
      <c r="D79" s="8"/>
      <c r="E79" s="46"/>
      <c r="F79" s="349">
        <v>12709.39</v>
      </c>
      <c r="G79" s="349">
        <v>15543.55</v>
      </c>
    </row>
    <row r="80" spans="1:7" s="4" customFormat="1" ht="12.75" customHeight="1">
      <c r="A80" s="11" t="s">
        <v>117</v>
      </c>
      <c r="B80" s="15"/>
      <c r="C80" s="17" t="s">
        <v>78</v>
      </c>
      <c r="D80" s="8"/>
      <c r="E80" s="47"/>
      <c r="F80" s="349"/>
      <c r="G80" s="349"/>
    </row>
    <row r="81" spans="1:7" s="4" customFormat="1" ht="12.75" customHeight="1">
      <c r="A81" s="6" t="s">
        <v>79</v>
      </c>
      <c r="B81" s="18" t="s">
        <v>80</v>
      </c>
      <c r="C81" s="23"/>
      <c r="D81" s="19"/>
      <c r="E81" s="46"/>
      <c r="F81" s="349">
        <v>4528.43</v>
      </c>
      <c r="G81" s="349">
        <f>+G82+G83+G86+G87</f>
        <v>4341.05</v>
      </c>
    </row>
    <row r="82" spans="1:7" s="4" customFormat="1" ht="12.75" customHeight="1">
      <c r="A82" s="6" t="s">
        <v>12</v>
      </c>
      <c r="B82" s="7" t="s">
        <v>118</v>
      </c>
      <c r="C82" s="15"/>
      <c r="D82" s="5"/>
      <c r="E82" s="47"/>
      <c r="F82" s="349"/>
      <c r="G82" s="349"/>
    </row>
    <row r="83" spans="1:7" s="4" customFormat="1" ht="12.75" customHeight="1">
      <c r="A83" s="6" t="s">
        <v>14</v>
      </c>
      <c r="B83" s="9" t="s">
        <v>81</v>
      </c>
      <c r="C83" s="12"/>
      <c r="D83" s="10"/>
      <c r="E83" s="46"/>
      <c r="F83" s="349"/>
      <c r="G83" s="349"/>
    </row>
    <row r="84" spans="1:7" s="4" customFormat="1" ht="12.75" customHeight="1">
      <c r="A84" s="11" t="s">
        <v>58</v>
      </c>
      <c r="B84" s="15"/>
      <c r="C84" s="17" t="s">
        <v>119</v>
      </c>
      <c r="D84" s="8"/>
      <c r="E84" s="46"/>
      <c r="F84" s="349"/>
      <c r="G84" s="349"/>
    </row>
    <row r="85" spans="1:7" s="4" customFormat="1" ht="12.75" customHeight="1">
      <c r="A85" s="11" t="s">
        <v>60</v>
      </c>
      <c r="B85" s="15"/>
      <c r="C85" s="17" t="s">
        <v>120</v>
      </c>
      <c r="D85" s="8"/>
      <c r="E85" s="46"/>
      <c r="F85" s="349"/>
      <c r="G85" s="349"/>
    </row>
    <row r="86" spans="1:7" s="4" customFormat="1" ht="12.75" customHeight="1">
      <c r="A86" s="6" t="s">
        <v>16</v>
      </c>
      <c r="B86" s="26" t="s">
        <v>82</v>
      </c>
      <c r="C86" s="26"/>
      <c r="D86" s="16"/>
      <c r="E86" s="46"/>
      <c r="F86" s="349"/>
      <c r="G86" s="349"/>
    </row>
    <row r="87" spans="1:7" s="4" customFormat="1" ht="12.75" customHeight="1">
      <c r="A87" s="34" t="s">
        <v>18</v>
      </c>
      <c r="B87" s="20" t="s">
        <v>83</v>
      </c>
      <c r="C87" s="27"/>
      <c r="D87" s="21"/>
      <c r="E87" s="46"/>
      <c r="F87" s="349">
        <v>4528.43</v>
      </c>
      <c r="G87" s="349">
        <v>4341.05</v>
      </c>
    </row>
    <row r="88" spans="1:7" s="4" customFormat="1" ht="12.75" customHeight="1">
      <c r="A88" s="11" t="s">
        <v>121</v>
      </c>
      <c r="B88" s="15"/>
      <c r="C88" s="17" t="s">
        <v>84</v>
      </c>
      <c r="D88" s="8"/>
      <c r="E88" s="46" t="s">
        <v>661</v>
      </c>
      <c r="F88" s="349">
        <v>187.38</v>
      </c>
      <c r="G88" s="349">
        <v>1406.1</v>
      </c>
    </row>
    <row r="89" spans="1:7" s="4" customFormat="1" ht="12.75" customHeight="1">
      <c r="A89" s="11" t="s">
        <v>122</v>
      </c>
      <c r="B89" s="15"/>
      <c r="C89" s="17" t="s">
        <v>85</v>
      </c>
      <c r="D89" s="8"/>
      <c r="E89" s="46"/>
      <c r="F89" s="349">
        <v>4341.05</v>
      </c>
      <c r="G89" s="349">
        <v>2934.95</v>
      </c>
    </row>
    <row r="90" spans="1:7" s="4" customFormat="1" ht="12.75" customHeight="1">
      <c r="A90" s="6" t="s">
        <v>123</v>
      </c>
      <c r="B90" s="18" t="s">
        <v>124</v>
      </c>
      <c r="C90" s="19"/>
      <c r="D90" s="19"/>
      <c r="E90" s="46"/>
      <c r="F90" s="349"/>
      <c r="G90" s="349">
        <v>0</v>
      </c>
    </row>
    <row r="91" spans="1:7" s="4" customFormat="1" ht="25.5" customHeight="1">
      <c r="A91" s="6"/>
      <c r="B91" s="468" t="s">
        <v>125</v>
      </c>
      <c r="C91" s="469"/>
      <c r="D91" s="467"/>
      <c r="E91" s="46"/>
      <c r="F91" s="390">
        <f>F56+F61+F87</f>
        <v>25214.879999999997</v>
      </c>
      <c r="G91" s="390">
        <f>+G56+G61+G81</f>
        <v>23767.23</v>
      </c>
    </row>
    <row r="92" spans="1:7" s="4" customFormat="1" ht="12.75">
      <c r="A92" s="22"/>
      <c r="B92" s="22"/>
      <c r="C92" s="22"/>
      <c r="D92" s="22"/>
      <c r="E92" s="22"/>
      <c r="F92" s="352"/>
      <c r="G92" s="352"/>
    </row>
    <row r="93" spans="1:7" s="4" customFormat="1" ht="38.25" customHeight="1">
      <c r="A93" s="480" t="s">
        <v>670</v>
      </c>
      <c r="B93" s="480"/>
      <c r="C93" s="480"/>
      <c r="D93" s="480"/>
      <c r="E93" s="22"/>
      <c r="F93" s="471" t="s">
        <v>671</v>
      </c>
      <c r="G93" s="471"/>
    </row>
    <row r="94" spans="1:7" s="4" customFormat="1" ht="1.5" customHeight="1">
      <c r="A94" s="463" t="s">
        <v>126</v>
      </c>
      <c r="B94" s="463"/>
      <c r="C94" s="463"/>
      <c r="D94" s="463"/>
      <c r="E94" s="463"/>
      <c r="F94" s="464" t="s">
        <v>127</v>
      </c>
      <c r="G94" s="464"/>
    </row>
    <row r="95" spans="1:7" s="4" customFormat="1" ht="12.75" customHeight="1">
      <c r="A95" s="470" t="s">
        <v>129</v>
      </c>
      <c r="B95" s="470"/>
      <c r="C95" s="470"/>
      <c r="D95" s="470"/>
      <c r="E95" s="470"/>
      <c r="F95" s="465" t="s">
        <v>86</v>
      </c>
      <c r="G95" s="465"/>
    </row>
    <row r="96" spans="1:7" s="4" customFormat="1" ht="12.75">
      <c r="A96" s="462" t="s">
        <v>128</v>
      </c>
      <c r="B96" s="463"/>
      <c r="C96" s="463"/>
      <c r="D96" s="463"/>
      <c r="E96" s="35"/>
      <c r="F96" s="353"/>
      <c r="G96" s="353"/>
    </row>
    <row r="97" spans="1:7" s="4" customFormat="1" ht="12.75">
      <c r="A97" s="36"/>
      <c r="B97" s="39"/>
      <c r="C97" s="39"/>
      <c r="D97" s="39"/>
      <c r="E97" s="35"/>
      <c r="F97" s="353"/>
      <c r="G97" s="353"/>
    </row>
    <row r="98" spans="1:7" s="4" customFormat="1" ht="12.75">
      <c r="A98" s="462" t="s">
        <v>667</v>
      </c>
      <c r="B98" s="462"/>
      <c r="C98" s="462"/>
      <c r="D98" s="462"/>
      <c r="E98" s="462"/>
      <c r="F98" s="472" t="s">
        <v>649</v>
      </c>
      <c r="G98" s="472"/>
    </row>
    <row r="99" spans="1:7" s="4" customFormat="1" ht="12.75" customHeight="1">
      <c r="A99" s="470" t="s">
        <v>130</v>
      </c>
      <c r="B99" s="470"/>
      <c r="C99" s="470"/>
      <c r="D99" s="470"/>
      <c r="E99" s="470"/>
      <c r="F99" s="465" t="s">
        <v>86</v>
      </c>
      <c r="G99" s="465"/>
    </row>
    <row r="100" spans="5:7" s="4" customFormat="1" ht="12.75">
      <c r="E100" s="2"/>
      <c r="F100" s="354"/>
      <c r="G100" s="354"/>
    </row>
    <row r="101" spans="5:7" s="4" customFormat="1" ht="12.75">
      <c r="E101" s="2"/>
      <c r="F101" s="354"/>
      <c r="G101" s="354"/>
    </row>
    <row r="102" spans="5:7" s="4" customFormat="1" ht="12.75">
      <c r="E102" s="2"/>
      <c r="F102" s="354"/>
      <c r="G102" s="354"/>
    </row>
    <row r="103" spans="5:7" s="4" customFormat="1" ht="12.75">
      <c r="E103" s="2"/>
      <c r="F103" s="354"/>
      <c r="G103" s="354"/>
    </row>
    <row r="104" spans="5:7" s="4" customFormat="1" ht="12.75">
      <c r="E104" s="2"/>
      <c r="F104" s="354"/>
      <c r="G104" s="354"/>
    </row>
    <row r="105" spans="5:7" s="4" customFormat="1" ht="12.75">
      <c r="E105" s="2"/>
      <c r="F105" s="354"/>
      <c r="G105" s="354"/>
    </row>
    <row r="106" spans="5:7" s="4" customFormat="1" ht="12.75">
      <c r="E106" s="2"/>
      <c r="F106" s="354"/>
      <c r="G106" s="354"/>
    </row>
    <row r="107" spans="5:7" s="4" customFormat="1" ht="12.75">
      <c r="E107" s="2"/>
      <c r="F107" s="354"/>
      <c r="G107" s="354"/>
    </row>
    <row r="108" spans="5:7" s="4" customFormat="1" ht="12.75">
      <c r="E108" s="2"/>
      <c r="F108" s="354"/>
      <c r="G108" s="354"/>
    </row>
    <row r="109" spans="5:7" s="4" customFormat="1" ht="12.75">
      <c r="E109" s="2"/>
      <c r="F109" s="354"/>
      <c r="G109" s="354"/>
    </row>
    <row r="110" spans="5:7" s="4" customFormat="1" ht="12.75">
      <c r="E110" s="2"/>
      <c r="F110" s="354"/>
      <c r="G110" s="354"/>
    </row>
    <row r="111" spans="5:7" s="4" customFormat="1" ht="12.75">
      <c r="E111" s="2"/>
      <c r="F111" s="354"/>
      <c r="G111" s="354"/>
    </row>
    <row r="112" spans="5:7" s="4" customFormat="1" ht="12.75">
      <c r="E112" s="2"/>
      <c r="F112" s="354"/>
      <c r="G112" s="354"/>
    </row>
    <row r="113" spans="5:7" s="4" customFormat="1" ht="12.75">
      <c r="E113" s="2"/>
      <c r="F113" s="354"/>
      <c r="G113" s="354"/>
    </row>
    <row r="114" spans="5:7" s="4" customFormat="1" ht="12.75">
      <c r="E114" s="2"/>
      <c r="F114" s="354"/>
      <c r="G114" s="354"/>
    </row>
    <row r="115" spans="5:7" s="4" customFormat="1" ht="12.75">
      <c r="E115" s="2"/>
      <c r="F115" s="354"/>
      <c r="G115" s="354"/>
    </row>
    <row r="116" spans="5:7" s="4" customFormat="1" ht="12.75">
      <c r="E116" s="2"/>
      <c r="F116" s="354"/>
      <c r="G116" s="354"/>
    </row>
    <row r="117" spans="5:7" s="4" customFormat="1" ht="12.75">
      <c r="E117" s="2"/>
      <c r="F117" s="354"/>
      <c r="G117" s="354"/>
    </row>
    <row r="118" spans="5:7" s="4" customFormat="1" ht="12.75">
      <c r="E118" s="2"/>
      <c r="F118" s="354"/>
      <c r="G118" s="354"/>
    </row>
    <row r="119" spans="5:7" s="4" customFormat="1" ht="12.75">
      <c r="E119" s="2"/>
      <c r="F119" s="354"/>
      <c r="G119" s="354"/>
    </row>
    <row r="120" spans="5:7" s="4" customFormat="1" ht="12.75">
      <c r="E120" s="2"/>
      <c r="F120" s="354"/>
      <c r="G120" s="354"/>
    </row>
  </sheetData>
  <sheetProtection/>
  <mergeCells count="28">
    <mergeCell ref="A94:E94"/>
    <mergeCell ref="E3:G3"/>
    <mergeCell ref="A6:G6"/>
    <mergeCell ref="A7:G7"/>
    <mergeCell ref="A5:G5"/>
    <mergeCell ref="A8:G8"/>
    <mergeCell ref="A11:G11"/>
    <mergeCell ref="A9:G9"/>
    <mergeCell ref="A98:E98"/>
    <mergeCell ref="F98:G98"/>
    <mergeCell ref="A99:E99"/>
    <mergeCell ref="F99:G99"/>
    <mergeCell ref="D15:G15"/>
    <mergeCell ref="A12:G12"/>
    <mergeCell ref="A13:G13"/>
    <mergeCell ref="A93:D93"/>
    <mergeCell ref="B16:D16"/>
    <mergeCell ref="B91:D91"/>
    <mergeCell ref="E1:G2"/>
    <mergeCell ref="A14:G14"/>
    <mergeCell ref="A96:D96"/>
    <mergeCell ref="F94:G94"/>
    <mergeCell ref="F95:G95"/>
    <mergeCell ref="C44:D44"/>
    <mergeCell ref="C50:D50"/>
    <mergeCell ref="B59:D59"/>
    <mergeCell ref="A95:E95"/>
    <mergeCell ref="F93:G93"/>
  </mergeCells>
  <printOptions horizontalCentered="1"/>
  <pageMargins left="0.15748031496062992" right="0.15748031496062992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PageLayoutView="0" workbookViewId="0" topLeftCell="C7">
      <selection activeCell="D35" sqref="D35"/>
    </sheetView>
  </sheetViews>
  <sheetFormatPr defaultColWidth="9.140625" defaultRowHeight="12.75"/>
  <cols>
    <col min="1" max="1" width="5.140625" style="169" customWidth="1"/>
    <col min="2" max="2" width="1.421875" style="169" customWidth="1"/>
    <col min="3" max="3" width="35.421875" style="169" customWidth="1"/>
    <col min="4" max="7" width="12.421875" style="169" customWidth="1"/>
    <col min="8" max="16384" width="9.140625" style="169" customWidth="1"/>
  </cols>
  <sheetData>
    <row r="1" ht="12.75">
      <c r="D1" s="227" t="s">
        <v>657</v>
      </c>
    </row>
    <row r="2" spans="1:7" ht="12.75">
      <c r="A2" s="3"/>
      <c r="B2" s="3"/>
      <c r="C2" s="3"/>
      <c r="D2" s="710" t="s">
        <v>442</v>
      </c>
      <c r="E2" s="710"/>
      <c r="F2" s="710"/>
      <c r="G2" s="710"/>
    </row>
    <row r="3" spans="1:7" ht="12.75">
      <c r="A3" s="3"/>
      <c r="B3" s="204"/>
      <c r="C3" s="3"/>
      <c r="D3" s="204" t="s">
        <v>473</v>
      </c>
      <c r="E3" s="204"/>
      <c r="F3" s="204"/>
      <c r="G3" s="228"/>
    </row>
    <row r="4" spans="1:7" ht="12.75">
      <c r="A4" s="3"/>
      <c r="B4" s="3"/>
      <c r="C4" s="3"/>
      <c r="D4" s="3"/>
      <c r="E4" s="3"/>
      <c r="F4" s="3"/>
      <c r="G4" s="3"/>
    </row>
    <row r="5" spans="1:7" ht="35.25" customHeight="1">
      <c r="A5" s="474" t="s">
        <v>474</v>
      </c>
      <c r="B5" s="474"/>
      <c r="C5" s="474"/>
      <c r="D5" s="474"/>
      <c r="E5" s="474"/>
      <c r="F5" s="474"/>
      <c r="G5" s="474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711" t="s">
        <v>475</v>
      </c>
      <c r="B7" s="711"/>
      <c r="C7" s="711"/>
      <c r="D7" s="711"/>
      <c r="E7" s="711"/>
      <c r="F7" s="711"/>
      <c r="G7" s="711"/>
    </row>
    <row r="8" spans="1:7" ht="12.75">
      <c r="A8" s="3"/>
      <c r="B8" s="3"/>
      <c r="C8" s="3"/>
      <c r="D8" s="3"/>
      <c r="E8" s="3"/>
      <c r="F8" s="3"/>
      <c r="G8" s="3"/>
    </row>
    <row r="9" spans="1:7" ht="38.25" customHeight="1">
      <c r="A9" s="712" t="s">
        <v>131</v>
      </c>
      <c r="B9" s="713" t="s">
        <v>330</v>
      </c>
      <c r="C9" s="714"/>
      <c r="D9" s="712" t="s">
        <v>8</v>
      </c>
      <c r="E9" s="712"/>
      <c r="F9" s="712" t="s">
        <v>9</v>
      </c>
      <c r="G9" s="712"/>
    </row>
    <row r="10" spans="1:7" ht="25.5">
      <c r="A10" s="712"/>
      <c r="B10" s="715"/>
      <c r="C10" s="716"/>
      <c r="D10" s="230" t="s">
        <v>445</v>
      </c>
      <c r="E10" s="230" t="s">
        <v>476</v>
      </c>
      <c r="F10" s="230" t="s">
        <v>445</v>
      </c>
      <c r="G10" s="230" t="s">
        <v>476</v>
      </c>
    </row>
    <row r="11" spans="1:7" ht="12.75">
      <c r="A11" s="230">
        <v>1</v>
      </c>
      <c r="B11" s="708">
        <v>2</v>
      </c>
      <c r="C11" s="709"/>
      <c r="D11" s="230">
        <v>3</v>
      </c>
      <c r="E11" s="230">
        <v>4</v>
      </c>
      <c r="F11" s="230">
        <v>5</v>
      </c>
      <c r="G11" s="230">
        <v>6</v>
      </c>
    </row>
    <row r="12" spans="1:7" ht="37.5" customHeight="1">
      <c r="A12" s="229" t="s">
        <v>138</v>
      </c>
      <c r="B12" s="704" t="s">
        <v>477</v>
      </c>
      <c r="C12" s="705"/>
      <c r="D12" s="232">
        <f>SUM(D13:D18)</f>
        <v>0</v>
      </c>
      <c r="E12" s="232">
        <f>SUM(E13:E18)</f>
        <v>0</v>
      </c>
      <c r="F12" s="232">
        <f>SUM(F13:F18)</f>
        <v>0</v>
      </c>
      <c r="G12" s="232">
        <f>SUM(G13:G18)</f>
        <v>0</v>
      </c>
    </row>
    <row r="13" spans="1:7" ht="12.75">
      <c r="A13" s="230" t="s">
        <v>331</v>
      </c>
      <c r="B13" s="231"/>
      <c r="C13" s="233" t="s">
        <v>478</v>
      </c>
      <c r="D13" s="234"/>
      <c r="E13" s="234"/>
      <c r="F13" s="234"/>
      <c r="G13" s="234"/>
    </row>
    <row r="14" spans="1:7" ht="12.75">
      <c r="A14" s="230" t="s">
        <v>332</v>
      </c>
      <c r="B14" s="231"/>
      <c r="C14" s="233" t="s">
        <v>479</v>
      </c>
      <c r="D14" s="234"/>
      <c r="E14" s="234"/>
      <c r="F14" s="234"/>
      <c r="G14" s="234"/>
    </row>
    <row r="15" spans="1:7" ht="12.75">
      <c r="A15" s="230" t="s">
        <v>263</v>
      </c>
      <c r="B15" s="231"/>
      <c r="C15" s="233" t="s">
        <v>480</v>
      </c>
      <c r="D15" s="234"/>
      <c r="E15" s="234"/>
      <c r="F15" s="234"/>
      <c r="G15" s="234"/>
    </row>
    <row r="16" spans="1:7" ht="12.75">
      <c r="A16" s="230" t="s">
        <v>333</v>
      </c>
      <c r="B16" s="231"/>
      <c r="C16" s="233" t="s">
        <v>481</v>
      </c>
      <c r="D16" s="234"/>
      <c r="E16" s="234"/>
      <c r="F16" s="234"/>
      <c r="G16" s="234"/>
    </row>
    <row r="17" spans="1:7" ht="12.75" customHeight="1">
      <c r="A17" s="235" t="s">
        <v>334</v>
      </c>
      <c r="B17" s="231"/>
      <c r="C17" s="233" t="s">
        <v>482</v>
      </c>
      <c r="D17" s="234"/>
      <c r="E17" s="234"/>
      <c r="F17" s="234"/>
      <c r="G17" s="234"/>
    </row>
    <row r="18" spans="1:7" ht="12.75" customHeight="1">
      <c r="A18" s="236" t="s">
        <v>335</v>
      </c>
      <c r="B18" s="231"/>
      <c r="C18" s="233" t="s">
        <v>483</v>
      </c>
      <c r="D18" s="234"/>
      <c r="E18" s="234"/>
      <c r="F18" s="234"/>
      <c r="G18" s="234"/>
    </row>
    <row r="19" spans="1:7" ht="25.5" customHeight="1">
      <c r="A19" s="229" t="s">
        <v>139</v>
      </c>
      <c r="B19" s="704" t="s">
        <v>484</v>
      </c>
      <c r="C19" s="705"/>
      <c r="D19" s="232">
        <f>SUM(D20:D25)</f>
        <v>0</v>
      </c>
      <c r="E19" s="232">
        <f>SUM(E20:E25)</f>
        <v>0</v>
      </c>
      <c r="F19" s="232">
        <f>SUM(F20:F25)</f>
        <v>0</v>
      </c>
      <c r="G19" s="232">
        <f>SUM(G20:G25)</f>
        <v>0</v>
      </c>
    </row>
    <row r="20" spans="1:7" ht="12.75">
      <c r="A20" s="230" t="s">
        <v>485</v>
      </c>
      <c r="B20" s="231"/>
      <c r="C20" s="233" t="s">
        <v>486</v>
      </c>
      <c r="D20" s="234"/>
      <c r="E20" s="234"/>
      <c r="F20" s="234"/>
      <c r="G20" s="234"/>
    </row>
    <row r="21" spans="1:7" ht="12.75">
      <c r="A21" s="230" t="s">
        <v>487</v>
      </c>
      <c r="B21" s="231"/>
      <c r="C21" s="233" t="s">
        <v>479</v>
      </c>
      <c r="D21" s="234"/>
      <c r="E21" s="234"/>
      <c r="F21" s="234"/>
      <c r="G21" s="234"/>
    </row>
    <row r="22" spans="1:7" ht="12.75">
      <c r="A22" s="230" t="s">
        <v>488</v>
      </c>
      <c r="B22" s="231"/>
      <c r="C22" s="233" t="s">
        <v>480</v>
      </c>
      <c r="D22" s="234"/>
      <c r="E22" s="234"/>
      <c r="F22" s="234"/>
      <c r="G22" s="234"/>
    </row>
    <row r="23" spans="1:7" ht="12.75" customHeight="1">
      <c r="A23" s="230" t="s">
        <v>489</v>
      </c>
      <c r="B23" s="231"/>
      <c r="C23" s="233" t="s">
        <v>481</v>
      </c>
      <c r="D23" s="234"/>
      <c r="E23" s="234"/>
      <c r="F23" s="234"/>
      <c r="G23" s="234"/>
    </row>
    <row r="24" spans="1:7" ht="12.75">
      <c r="A24" s="235" t="s">
        <v>490</v>
      </c>
      <c r="B24" s="231"/>
      <c r="C24" s="233" t="s">
        <v>482</v>
      </c>
      <c r="D24" s="234"/>
      <c r="E24" s="234"/>
      <c r="F24" s="234"/>
      <c r="G24" s="234"/>
    </row>
    <row r="25" spans="1:7" ht="12.75">
      <c r="A25" s="236" t="s">
        <v>491</v>
      </c>
      <c r="B25" s="231"/>
      <c r="C25" s="233" t="s">
        <v>483</v>
      </c>
      <c r="D25" s="234"/>
      <c r="E25" s="234"/>
      <c r="F25" s="234"/>
      <c r="G25" s="234"/>
    </row>
    <row r="26" spans="1:7" ht="25.5" customHeight="1">
      <c r="A26" s="229" t="s">
        <v>492</v>
      </c>
      <c r="B26" s="704" t="s">
        <v>493</v>
      </c>
      <c r="C26" s="705"/>
      <c r="D26" s="232">
        <f>SUM(D27:D33)</f>
        <v>887.52</v>
      </c>
      <c r="E26" s="232"/>
      <c r="F26" s="232">
        <f>SUM(F27:F33)</f>
        <v>4074.59</v>
      </c>
      <c r="G26" s="232">
        <f>SUM(G27:G33)</f>
        <v>0</v>
      </c>
    </row>
    <row r="27" spans="1:7" ht="12.75">
      <c r="A27" s="230" t="s">
        <v>494</v>
      </c>
      <c r="B27" s="231"/>
      <c r="C27" s="233" t="s">
        <v>486</v>
      </c>
      <c r="D27" s="234">
        <v>887.52</v>
      </c>
      <c r="E27" s="234"/>
      <c r="F27" s="234">
        <v>4074.59</v>
      </c>
      <c r="G27" s="232"/>
    </row>
    <row r="28" spans="1:7" ht="12.75">
      <c r="A28" s="230" t="s">
        <v>495</v>
      </c>
      <c r="B28" s="231"/>
      <c r="C28" s="233" t="s">
        <v>479</v>
      </c>
      <c r="D28" s="234"/>
      <c r="E28" s="234"/>
      <c r="F28" s="234"/>
      <c r="G28" s="234"/>
    </row>
    <row r="29" spans="1:7" ht="12.75">
      <c r="A29" s="230" t="s">
        <v>496</v>
      </c>
      <c r="B29" s="231"/>
      <c r="C29" s="237" t="s">
        <v>480</v>
      </c>
      <c r="D29" s="234"/>
      <c r="E29" s="234"/>
      <c r="F29" s="234"/>
      <c r="G29" s="234"/>
    </row>
    <row r="30" spans="1:7" ht="12.75">
      <c r="A30" s="230" t="s">
        <v>497</v>
      </c>
      <c r="B30" s="231"/>
      <c r="C30" s="233" t="s">
        <v>481</v>
      </c>
      <c r="D30" s="234"/>
      <c r="E30" s="234"/>
      <c r="F30" s="234"/>
      <c r="G30" s="234"/>
    </row>
    <row r="31" spans="1:7" ht="12.75" customHeight="1">
      <c r="A31" s="238" t="s">
        <v>498</v>
      </c>
      <c r="B31" s="231"/>
      <c r="C31" s="233" t="s">
        <v>482</v>
      </c>
      <c r="D31" s="234"/>
      <c r="E31" s="234"/>
      <c r="F31" s="234"/>
      <c r="G31" s="234"/>
    </row>
    <row r="32" spans="1:7" ht="12.75" customHeight="1">
      <c r="A32" s="230" t="s">
        <v>499</v>
      </c>
      <c r="B32" s="231"/>
      <c r="C32" s="233" t="s">
        <v>500</v>
      </c>
      <c r="D32" s="234"/>
      <c r="E32" s="234"/>
      <c r="F32" s="234"/>
      <c r="G32" s="234"/>
    </row>
    <row r="33" spans="1:7" ht="12.75">
      <c r="A33" s="230" t="s">
        <v>501</v>
      </c>
      <c r="B33" s="231"/>
      <c r="C33" s="233" t="s">
        <v>502</v>
      </c>
      <c r="D33" s="234"/>
      <c r="E33" s="234"/>
      <c r="F33" s="234"/>
      <c r="G33" s="234"/>
    </row>
    <row r="34" spans="1:7" ht="12.75" customHeight="1">
      <c r="A34" s="239" t="s">
        <v>144</v>
      </c>
      <c r="B34" s="706" t="s">
        <v>503</v>
      </c>
      <c r="C34" s="707"/>
      <c r="D34" s="232">
        <f>+D12+D19+D26</f>
        <v>887.52</v>
      </c>
      <c r="E34" s="232">
        <f>+E12+E19+E26</f>
        <v>0</v>
      </c>
      <c r="F34" s="232">
        <f>+F12+F19+F26</f>
        <v>4074.59</v>
      </c>
      <c r="G34" s="232">
        <f>+G12+G19+G26</f>
        <v>0</v>
      </c>
    </row>
    <row r="35" spans="1:7" ht="12.75">
      <c r="A35" s="207" t="s">
        <v>504</v>
      </c>
      <c r="B35" s="691" t="s">
        <v>505</v>
      </c>
      <c r="C35" s="691"/>
      <c r="D35" s="223"/>
      <c r="E35" s="223"/>
      <c r="F35" s="223"/>
      <c r="G35" s="223"/>
    </row>
    <row r="36" spans="1:7" ht="12.75">
      <c r="A36" s="224"/>
      <c r="B36" s="225"/>
      <c r="C36" s="225"/>
      <c r="D36" s="226"/>
      <c r="E36" s="226"/>
      <c r="F36" s="226"/>
      <c r="G36" s="226"/>
    </row>
    <row r="37" spans="1:7" ht="12.75">
      <c r="A37" s="224"/>
      <c r="B37" s="225"/>
      <c r="C37" s="225"/>
      <c r="D37" s="240"/>
      <c r="E37" s="240"/>
      <c r="F37" s="226"/>
      <c r="G37" s="226"/>
    </row>
    <row r="38" spans="1:7" ht="12.75">
      <c r="A38" s="224"/>
      <c r="B38" s="225"/>
      <c r="C38" s="225"/>
      <c r="D38" s="226"/>
      <c r="E38" s="226"/>
      <c r="F38" s="226"/>
      <c r="G38" s="226"/>
    </row>
  </sheetData>
  <sheetProtection/>
  <mergeCells count="13">
    <mergeCell ref="D2:G2"/>
    <mergeCell ref="A5:G5"/>
    <mergeCell ref="A7:G7"/>
    <mergeCell ref="A9:A10"/>
    <mergeCell ref="B9:C10"/>
    <mergeCell ref="D9:E9"/>
    <mergeCell ref="F9:G9"/>
    <mergeCell ref="B19:C19"/>
    <mergeCell ref="B26:C26"/>
    <mergeCell ref="B34:C34"/>
    <mergeCell ref="B35:C35"/>
    <mergeCell ref="B11:C11"/>
    <mergeCell ref="B12:C12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24" sqref="L24:M24"/>
    </sheetView>
  </sheetViews>
  <sheetFormatPr defaultColWidth="9.140625" defaultRowHeight="12.75"/>
  <cols>
    <col min="1" max="1" width="5.00390625" style="241" customWidth="1"/>
    <col min="2" max="2" width="1.57421875" style="241" customWidth="1"/>
    <col min="3" max="3" width="37.140625" style="241" customWidth="1"/>
    <col min="4" max="4" width="11.28125" style="241" customWidth="1"/>
    <col min="5" max="5" width="10.8515625" style="241" customWidth="1"/>
    <col min="6" max="6" width="16.140625" style="241" customWidth="1"/>
    <col min="7" max="7" width="9.8515625" style="241" customWidth="1"/>
    <col min="8" max="8" width="10.28125" style="241" bestFit="1" customWidth="1"/>
    <col min="9" max="9" width="16.57421875" style="241" customWidth="1"/>
    <col min="10" max="16384" width="9.140625" style="241" customWidth="1"/>
  </cols>
  <sheetData>
    <row r="1" ht="15">
      <c r="F1" s="203" t="s">
        <v>658</v>
      </c>
    </row>
    <row r="2" spans="6:9" ht="12.75" customHeight="1">
      <c r="F2" s="204" t="s">
        <v>442</v>
      </c>
      <c r="H2" s="204"/>
      <c r="I2" s="204"/>
    </row>
    <row r="3" spans="2:9" ht="15">
      <c r="B3" s="242"/>
      <c r="F3" s="204" t="s">
        <v>506</v>
      </c>
      <c r="H3" s="243"/>
      <c r="I3" s="244"/>
    </row>
    <row r="4" spans="1:9" s="245" customFormat="1" ht="33.75" customHeight="1">
      <c r="A4" s="717" t="s">
        <v>507</v>
      </c>
      <c r="B4" s="717"/>
      <c r="C4" s="717"/>
      <c r="D4" s="717"/>
      <c r="E4" s="717"/>
      <c r="F4" s="717"/>
      <c r="G4" s="717"/>
      <c r="H4" s="717"/>
      <c r="I4" s="717"/>
    </row>
    <row r="5" spans="1:9" ht="18" customHeight="1">
      <c r="A5" s="718" t="s">
        <v>508</v>
      </c>
      <c r="B5" s="718"/>
      <c r="C5" s="718"/>
      <c r="D5" s="718"/>
      <c r="E5" s="718"/>
      <c r="F5" s="718"/>
      <c r="G5" s="718"/>
      <c r="H5" s="718"/>
      <c r="I5" s="718"/>
    </row>
    <row r="7" spans="1:9" ht="25.5" customHeight="1">
      <c r="A7" s="719" t="s">
        <v>131</v>
      </c>
      <c r="B7" s="720" t="s">
        <v>330</v>
      </c>
      <c r="C7" s="721"/>
      <c r="D7" s="719" t="s">
        <v>8</v>
      </c>
      <c r="E7" s="719"/>
      <c r="F7" s="719"/>
      <c r="G7" s="719" t="s">
        <v>9</v>
      </c>
      <c r="H7" s="719"/>
      <c r="I7" s="719"/>
    </row>
    <row r="8" spans="1:9" ht="105">
      <c r="A8" s="719"/>
      <c r="B8" s="722"/>
      <c r="C8" s="723"/>
      <c r="D8" s="174" t="s">
        <v>445</v>
      </c>
      <c r="E8" s="174" t="s">
        <v>509</v>
      </c>
      <c r="F8" s="174" t="s">
        <v>510</v>
      </c>
      <c r="G8" s="174" t="s">
        <v>445</v>
      </c>
      <c r="H8" s="174" t="s">
        <v>509</v>
      </c>
      <c r="I8" s="174" t="s">
        <v>510</v>
      </c>
    </row>
    <row r="9" spans="1:9" ht="15">
      <c r="A9" s="174">
        <v>1</v>
      </c>
      <c r="B9" s="725">
        <v>2</v>
      </c>
      <c r="C9" s="726"/>
      <c r="D9" s="174">
        <v>3</v>
      </c>
      <c r="E9" s="174">
        <v>4</v>
      </c>
      <c r="F9" s="174">
        <v>5</v>
      </c>
      <c r="G9" s="174">
        <v>6</v>
      </c>
      <c r="H9" s="174">
        <v>7</v>
      </c>
      <c r="I9" s="174">
        <v>8</v>
      </c>
    </row>
    <row r="10" spans="1:9" ht="25.5" customHeight="1">
      <c r="A10" s="173" t="s">
        <v>138</v>
      </c>
      <c r="B10" s="727" t="s">
        <v>65</v>
      </c>
      <c r="C10" s="728"/>
      <c r="D10" s="387"/>
      <c r="E10" s="387"/>
      <c r="F10" s="387"/>
      <c r="G10" s="387"/>
      <c r="H10" s="387"/>
      <c r="I10" s="387"/>
    </row>
    <row r="11" spans="1:9" ht="12.75" customHeight="1">
      <c r="A11" s="173" t="s">
        <v>139</v>
      </c>
      <c r="B11" s="727" t="s">
        <v>74</v>
      </c>
      <c r="C11" s="728"/>
      <c r="D11" s="387"/>
      <c r="E11" s="387"/>
      <c r="F11" s="387"/>
      <c r="G11" s="387"/>
      <c r="H11" s="387"/>
      <c r="I11" s="387"/>
    </row>
    <row r="12" spans="1:9" ht="15">
      <c r="A12" s="173" t="s">
        <v>142</v>
      </c>
      <c r="B12" s="727" t="s">
        <v>76</v>
      </c>
      <c r="C12" s="729"/>
      <c r="D12" s="387">
        <f>SUM(D13:D16)</f>
        <v>12709.39</v>
      </c>
      <c r="E12" s="387">
        <f>SUM(E13:E16)</f>
        <v>11267.48</v>
      </c>
      <c r="F12" s="387">
        <f aca="true" t="shared" si="0" ref="D12:I12">SUM(F13:F16)</f>
        <v>0</v>
      </c>
      <c r="G12" s="387">
        <f t="shared" si="0"/>
        <v>15543.55</v>
      </c>
      <c r="H12" s="387">
        <f t="shared" si="0"/>
        <v>14100.48</v>
      </c>
      <c r="I12" s="387">
        <f t="shared" si="0"/>
        <v>0</v>
      </c>
    </row>
    <row r="13" spans="1:9" ht="15">
      <c r="A13" s="174" t="s">
        <v>355</v>
      </c>
      <c r="B13" s="175"/>
      <c r="C13" s="246" t="s">
        <v>511</v>
      </c>
      <c r="D13" s="388"/>
      <c r="E13" s="388"/>
      <c r="F13" s="388"/>
      <c r="G13" s="388"/>
      <c r="H13" s="388"/>
      <c r="I13" s="388"/>
    </row>
    <row r="14" spans="1:9" ht="15">
      <c r="A14" s="174" t="s">
        <v>357</v>
      </c>
      <c r="B14" s="175"/>
      <c r="C14" s="246" t="s">
        <v>512</v>
      </c>
      <c r="D14" s="388">
        <v>11267.48</v>
      </c>
      <c r="E14" s="388">
        <v>11267.48</v>
      </c>
      <c r="F14" s="388"/>
      <c r="G14" s="388">
        <v>14100.48</v>
      </c>
      <c r="H14" s="388">
        <v>14100.48</v>
      </c>
      <c r="I14" s="388"/>
    </row>
    <row r="15" spans="1:9" ht="15">
      <c r="A15" s="174" t="s">
        <v>359</v>
      </c>
      <c r="B15" s="175"/>
      <c r="C15" s="246" t="s">
        <v>513</v>
      </c>
      <c r="D15" s="388">
        <v>1441.91</v>
      </c>
      <c r="E15" s="388"/>
      <c r="F15" s="388"/>
      <c r="G15" s="388">
        <v>1443.07</v>
      </c>
      <c r="H15" s="388"/>
      <c r="I15" s="388"/>
    </row>
    <row r="16" spans="1:9" ht="15">
      <c r="A16" s="174" t="s">
        <v>361</v>
      </c>
      <c r="B16" s="175"/>
      <c r="C16" s="246" t="s">
        <v>514</v>
      </c>
      <c r="D16" s="388"/>
      <c r="E16" s="388"/>
      <c r="F16" s="388"/>
      <c r="G16" s="388"/>
      <c r="H16" s="388"/>
      <c r="I16" s="388"/>
    </row>
    <row r="17" spans="1:9" ht="15">
      <c r="A17" s="173" t="s">
        <v>144</v>
      </c>
      <c r="B17" s="727" t="s">
        <v>78</v>
      </c>
      <c r="C17" s="728"/>
      <c r="D17" s="387"/>
      <c r="E17" s="387"/>
      <c r="F17" s="387"/>
      <c r="G17" s="387"/>
      <c r="H17" s="387"/>
      <c r="I17" s="387"/>
    </row>
    <row r="18" spans="1:9" ht="15">
      <c r="A18" s="174" t="s">
        <v>515</v>
      </c>
      <c r="B18" s="175"/>
      <c r="C18" s="246" t="s">
        <v>516</v>
      </c>
      <c r="D18" s="388"/>
      <c r="E18" s="388"/>
      <c r="F18" s="388"/>
      <c r="G18" s="388"/>
      <c r="H18" s="388"/>
      <c r="I18" s="388"/>
    </row>
    <row r="19" spans="1:9" ht="15">
      <c r="A19" s="174" t="s">
        <v>517</v>
      </c>
      <c r="B19" s="175"/>
      <c r="C19" s="246" t="s">
        <v>518</v>
      </c>
      <c r="D19" s="388"/>
      <c r="E19" s="388"/>
      <c r="F19" s="388"/>
      <c r="G19" s="388"/>
      <c r="H19" s="388"/>
      <c r="I19" s="388"/>
    </row>
    <row r="20" spans="1:9" ht="15">
      <c r="A20" s="174" t="s">
        <v>519</v>
      </c>
      <c r="B20" s="175"/>
      <c r="C20" s="246" t="s">
        <v>520</v>
      </c>
      <c r="D20" s="388"/>
      <c r="E20" s="388"/>
      <c r="F20" s="388"/>
      <c r="G20" s="388"/>
      <c r="H20" s="388"/>
      <c r="I20" s="388"/>
    </row>
    <row r="21" spans="1:9" ht="25.5" customHeight="1">
      <c r="A21" s="173" t="s">
        <v>146</v>
      </c>
      <c r="B21" s="727" t="s">
        <v>521</v>
      </c>
      <c r="C21" s="728"/>
      <c r="D21" s="387">
        <f aca="true" t="shared" si="1" ref="D21:I21">+D10+D11+D12+D17</f>
        <v>12709.39</v>
      </c>
      <c r="E21" s="387">
        <f t="shared" si="1"/>
        <v>11267.48</v>
      </c>
      <c r="F21" s="387">
        <f t="shared" si="1"/>
        <v>0</v>
      </c>
      <c r="G21" s="387">
        <f t="shared" si="1"/>
        <v>15543.55</v>
      </c>
      <c r="H21" s="387">
        <f t="shared" si="1"/>
        <v>14100.48</v>
      </c>
      <c r="I21" s="387">
        <f t="shared" si="1"/>
        <v>0</v>
      </c>
    </row>
    <row r="23" spans="1:9" ht="15">
      <c r="A23" s="724" t="s">
        <v>522</v>
      </c>
      <c r="B23" s="724"/>
      <c r="C23" s="724"/>
      <c r="D23" s="724"/>
      <c r="E23" s="724"/>
      <c r="F23" s="724"/>
      <c r="G23" s="724"/>
      <c r="H23" s="724"/>
      <c r="I23" s="724"/>
    </row>
  </sheetData>
  <sheetProtection/>
  <mergeCells count="13">
    <mergeCell ref="A23:I23"/>
    <mergeCell ref="B9:C9"/>
    <mergeCell ref="B10:C10"/>
    <mergeCell ref="B11:C11"/>
    <mergeCell ref="B12:C12"/>
    <mergeCell ref="B17:C17"/>
    <mergeCell ref="B21:C21"/>
    <mergeCell ref="A4:I4"/>
    <mergeCell ref="A5:I5"/>
    <mergeCell ref="A7:A8"/>
    <mergeCell ref="B7:C8"/>
    <mergeCell ref="D7:F7"/>
    <mergeCell ref="G7:I7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00390625" style="247" customWidth="1"/>
    <col min="2" max="2" width="26.8515625" style="247" customWidth="1"/>
    <col min="3" max="4" width="25.57421875" style="247" customWidth="1"/>
    <col min="5" max="16384" width="9.140625" style="247" customWidth="1"/>
  </cols>
  <sheetData>
    <row r="1" ht="12.75">
      <c r="C1" s="227" t="s">
        <v>658</v>
      </c>
    </row>
    <row r="2" spans="3:5" ht="12.75">
      <c r="C2" s="204" t="s">
        <v>523</v>
      </c>
      <c r="D2" s="205"/>
      <c r="E2" s="170"/>
    </row>
    <row r="3" spans="3:5" ht="12.75">
      <c r="C3" s="204" t="s">
        <v>524</v>
      </c>
      <c r="D3" s="204"/>
      <c r="E3" s="248"/>
    </row>
    <row r="4" spans="2:5" ht="36.75" customHeight="1">
      <c r="B4" s="730" t="s">
        <v>525</v>
      </c>
      <c r="C4" s="730"/>
      <c r="D4" s="730"/>
      <c r="E4" s="250"/>
    </row>
    <row r="5" ht="6" customHeight="1"/>
    <row r="6" spans="2:5" ht="44.25" customHeight="1">
      <c r="B6" s="730" t="s">
        <v>526</v>
      </c>
      <c r="C6" s="730"/>
      <c r="D6" s="730"/>
      <c r="E6" s="250"/>
    </row>
    <row r="7" spans="2:5" ht="10.5" customHeight="1">
      <c r="B7" s="249"/>
      <c r="C7" s="249"/>
      <c r="D7" s="249"/>
      <c r="E7" s="250"/>
    </row>
    <row r="8" ht="9" customHeight="1">
      <c r="B8" s="251"/>
    </row>
    <row r="9" spans="1:4" ht="43.5" customHeight="1">
      <c r="A9" s="252" t="s">
        <v>131</v>
      </c>
      <c r="B9" s="253" t="s">
        <v>527</v>
      </c>
      <c r="C9" s="254" t="s">
        <v>528</v>
      </c>
      <c r="D9" s="254" t="s">
        <v>529</v>
      </c>
    </row>
    <row r="10" spans="1:4" ht="12.75">
      <c r="A10" s="255">
        <v>1</v>
      </c>
      <c r="B10" s="256">
        <v>2</v>
      </c>
      <c r="C10" s="257">
        <v>3</v>
      </c>
      <c r="D10" s="257">
        <v>4</v>
      </c>
    </row>
    <row r="11" spans="1:4" ht="12.75">
      <c r="A11" s="255">
        <v>1</v>
      </c>
      <c r="B11" s="258" t="s">
        <v>530</v>
      </c>
      <c r="C11" s="391">
        <v>15543.55</v>
      </c>
      <c r="D11" s="391">
        <v>12709.39</v>
      </c>
    </row>
    <row r="12" spans="1:4" ht="12.75">
      <c r="A12" s="255">
        <v>2</v>
      </c>
      <c r="B12" s="258" t="s">
        <v>531</v>
      </c>
      <c r="C12" s="391"/>
      <c r="D12" s="391"/>
    </row>
    <row r="13" spans="1:4" ht="12.75">
      <c r="A13" s="255">
        <v>3</v>
      </c>
      <c r="B13" s="258" t="s">
        <v>532</v>
      </c>
      <c r="C13" s="391"/>
      <c r="D13" s="391"/>
    </row>
    <row r="14" spans="1:4" ht="12.75">
      <c r="A14" s="255">
        <v>4</v>
      </c>
      <c r="B14" s="258" t="s">
        <v>533</v>
      </c>
      <c r="C14" s="392">
        <f>C11+C12+C13</f>
        <v>15543.55</v>
      </c>
      <c r="D14" s="392">
        <f>D11+D12+D13</f>
        <v>12709.39</v>
      </c>
    </row>
    <row r="15" spans="2:4" ht="12.75">
      <c r="B15" s="731"/>
      <c r="C15" s="731"/>
      <c r="D15" s="731"/>
    </row>
    <row r="16" spans="2:4" ht="12.75">
      <c r="B16" s="732" t="s">
        <v>338</v>
      </c>
      <c r="C16" s="732"/>
      <c r="D16" s="732"/>
    </row>
  </sheetData>
  <sheetProtection/>
  <mergeCells count="4">
    <mergeCell ref="B4:D4"/>
    <mergeCell ref="B6:D6"/>
    <mergeCell ref="B15:D15"/>
    <mergeCell ref="B16:D16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7">
      <selection activeCell="A26" sqref="A26:M26"/>
    </sheetView>
  </sheetViews>
  <sheetFormatPr defaultColWidth="9.140625" defaultRowHeight="12.75"/>
  <cols>
    <col min="1" max="1" width="6.00390625" style="259" customWidth="1"/>
    <col min="2" max="2" width="32.8515625" style="260" customWidth="1"/>
    <col min="3" max="4" width="15.7109375" style="260" customWidth="1"/>
    <col min="5" max="5" width="16.28125" style="260" customWidth="1"/>
    <col min="6" max="10" width="15.7109375" style="260" customWidth="1"/>
    <col min="11" max="11" width="13.140625" style="260" customWidth="1"/>
    <col min="12" max="13" width="15.7109375" style="260" customWidth="1"/>
    <col min="14" max="16384" width="9.140625" style="260" customWidth="1"/>
  </cols>
  <sheetData>
    <row r="1" spans="9:11" ht="15">
      <c r="I1" s="261"/>
      <c r="J1" s="261" t="s">
        <v>659</v>
      </c>
      <c r="K1" s="261"/>
    </row>
    <row r="2" ht="15">
      <c r="I2" s="260" t="s">
        <v>534</v>
      </c>
    </row>
    <row r="3" ht="15">
      <c r="I3" s="260" t="s">
        <v>535</v>
      </c>
    </row>
    <row r="5" spans="1:13" ht="15">
      <c r="A5" s="735" t="s">
        <v>536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</row>
    <row r="6" spans="1:13" ht="15">
      <c r="A6" s="735" t="s">
        <v>537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</row>
    <row r="8" spans="1:13" ht="15">
      <c r="A8" s="735" t="s">
        <v>538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</row>
    <row r="10" spans="1:13" ht="15">
      <c r="A10" s="737" t="s">
        <v>131</v>
      </c>
      <c r="B10" s="737" t="s">
        <v>539</v>
      </c>
      <c r="C10" s="737" t="s">
        <v>540</v>
      </c>
      <c r="D10" s="737" t="s">
        <v>541</v>
      </c>
      <c r="E10" s="737"/>
      <c r="F10" s="737"/>
      <c r="G10" s="737"/>
      <c r="H10" s="737"/>
      <c r="I10" s="737"/>
      <c r="J10" s="738"/>
      <c r="K10" s="738"/>
      <c r="L10" s="737"/>
      <c r="M10" s="737" t="s">
        <v>542</v>
      </c>
    </row>
    <row r="11" spans="1:13" ht="123" customHeight="1">
      <c r="A11" s="737"/>
      <c r="B11" s="737"/>
      <c r="C11" s="737"/>
      <c r="D11" s="262" t="s">
        <v>543</v>
      </c>
      <c r="E11" s="263" t="s">
        <v>544</v>
      </c>
      <c r="F11" s="262" t="s">
        <v>545</v>
      </c>
      <c r="G11" s="262" t="s">
        <v>546</v>
      </c>
      <c r="H11" s="262" t="s">
        <v>547</v>
      </c>
      <c r="I11" s="264" t="s">
        <v>548</v>
      </c>
      <c r="J11" s="262" t="s">
        <v>549</v>
      </c>
      <c r="K11" s="263" t="s">
        <v>550</v>
      </c>
      <c r="L11" s="265" t="s">
        <v>551</v>
      </c>
      <c r="M11" s="737"/>
    </row>
    <row r="12" spans="1:13" ht="15">
      <c r="A12" s="266">
        <v>1</v>
      </c>
      <c r="B12" s="266">
        <v>2</v>
      </c>
      <c r="C12" s="266">
        <v>3</v>
      </c>
      <c r="D12" s="266">
        <v>4</v>
      </c>
      <c r="E12" s="266">
        <v>5</v>
      </c>
      <c r="F12" s="267">
        <v>6</v>
      </c>
      <c r="G12" s="267">
        <v>6</v>
      </c>
      <c r="H12" s="267">
        <v>8</v>
      </c>
      <c r="I12" s="267">
        <v>9</v>
      </c>
      <c r="J12" s="267">
        <v>10</v>
      </c>
      <c r="K12" s="268">
        <v>11</v>
      </c>
      <c r="L12" s="267">
        <v>12</v>
      </c>
      <c r="M12" s="267">
        <v>13</v>
      </c>
    </row>
    <row r="13" spans="1:13" ht="71.25">
      <c r="A13" s="262" t="s">
        <v>138</v>
      </c>
      <c r="B13" s="269" t="s">
        <v>552</v>
      </c>
      <c r="C13" s="393">
        <f>+C14+C15</f>
        <v>0</v>
      </c>
      <c r="D13" s="393">
        <f>+D14+D15</f>
        <v>9066</v>
      </c>
      <c r="E13" s="393">
        <f aca="true" t="shared" si="0" ref="E13:M13">+E14+E15</f>
        <v>0</v>
      </c>
      <c r="F13" s="393">
        <f t="shared" si="0"/>
        <v>0</v>
      </c>
      <c r="G13" s="393">
        <f t="shared" si="0"/>
        <v>0</v>
      </c>
      <c r="H13" s="393">
        <f t="shared" si="0"/>
        <v>0</v>
      </c>
      <c r="I13" s="393">
        <f>+I14+I15</f>
        <v>-9066</v>
      </c>
      <c r="J13" s="393">
        <f t="shared" si="0"/>
        <v>0</v>
      </c>
      <c r="K13" s="393">
        <f t="shared" si="0"/>
        <v>0</v>
      </c>
      <c r="L13" s="393">
        <f t="shared" si="0"/>
        <v>0</v>
      </c>
      <c r="M13" s="393">
        <f t="shared" si="0"/>
        <v>0</v>
      </c>
    </row>
    <row r="14" spans="1:13" ht="15" customHeight="1">
      <c r="A14" s="270" t="s">
        <v>331</v>
      </c>
      <c r="B14" s="271" t="s">
        <v>553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>
        <f>SUM(C14:L14)</f>
        <v>0</v>
      </c>
    </row>
    <row r="15" spans="1:13" ht="15" customHeight="1">
      <c r="A15" s="270" t="s">
        <v>332</v>
      </c>
      <c r="B15" s="271" t="s">
        <v>554</v>
      </c>
      <c r="C15" s="394"/>
      <c r="D15" s="394">
        <v>9066</v>
      </c>
      <c r="E15" s="394"/>
      <c r="F15" s="394"/>
      <c r="G15" s="394"/>
      <c r="H15" s="394"/>
      <c r="I15" s="394">
        <v>-9066</v>
      </c>
      <c r="J15" s="394"/>
      <c r="K15" s="394"/>
      <c r="L15" s="394"/>
      <c r="M15" s="394">
        <f>SUM(C15:L15)</f>
        <v>0</v>
      </c>
    </row>
    <row r="16" spans="1:13" ht="89.25" customHeight="1">
      <c r="A16" s="262" t="s">
        <v>139</v>
      </c>
      <c r="B16" s="269" t="s">
        <v>555</v>
      </c>
      <c r="C16" s="393">
        <f>+C17+C18</f>
        <v>3217.76</v>
      </c>
      <c r="D16" s="393">
        <f>+D17+D18</f>
        <v>196785.66</v>
      </c>
      <c r="E16" s="393">
        <f aca="true" t="shared" si="1" ref="E16:L16">+E17+E18</f>
        <v>0</v>
      </c>
      <c r="F16" s="393">
        <f t="shared" si="1"/>
        <v>18.43</v>
      </c>
      <c r="G16" s="393">
        <f t="shared" si="1"/>
        <v>0</v>
      </c>
      <c r="H16" s="393">
        <f t="shared" si="1"/>
        <v>0</v>
      </c>
      <c r="I16" s="393">
        <f>+I17+I18</f>
        <v>-192932.31</v>
      </c>
      <c r="J16" s="393">
        <f t="shared" si="1"/>
        <v>0</v>
      </c>
      <c r="K16" s="393">
        <f t="shared" si="1"/>
        <v>0</v>
      </c>
      <c r="L16" s="393">
        <f t="shared" si="1"/>
        <v>0</v>
      </c>
      <c r="M16" s="393">
        <f>+M17+M18</f>
        <v>7089.540000000001</v>
      </c>
    </row>
    <row r="17" spans="1:13" ht="15" customHeight="1">
      <c r="A17" s="270" t="s">
        <v>556</v>
      </c>
      <c r="B17" s="271" t="s">
        <v>553</v>
      </c>
      <c r="C17" s="394">
        <v>3217.76</v>
      </c>
      <c r="D17" s="394">
        <v>12110.06</v>
      </c>
      <c r="E17" s="394"/>
      <c r="F17" s="394">
        <v>18.43</v>
      </c>
      <c r="G17" s="394"/>
      <c r="H17" s="394"/>
      <c r="I17" s="394">
        <v>-8256.71</v>
      </c>
      <c r="J17" s="394"/>
      <c r="K17" s="394"/>
      <c r="L17" s="394"/>
      <c r="M17" s="394">
        <f>SUM(C17:L17)</f>
        <v>7089.540000000001</v>
      </c>
    </row>
    <row r="18" spans="1:13" ht="15" customHeight="1">
      <c r="A18" s="270" t="s">
        <v>557</v>
      </c>
      <c r="B18" s="271" t="s">
        <v>554</v>
      </c>
      <c r="C18" s="394"/>
      <c r="D18" s="394">
        <v>184675.6</v>
      </c>
      <c r="E18" s="394"/>
      <c r="F18" s="394"/>
      <c r="G18" s="394"/>
      <c r="H18" s="394"/>
      <c r="I18" s="394">
        <v>-184675.6</v>
      </c>
      <c r="J18" s="394"/>
      <c r="K18" s="394"/>
      <c r="L18" s="394"/>
      <c r="M18" s="394">
        <f>SUM(C18:L18)</f>
        <v>0</v>
      </c>
    </row>
    <row r="19" spans="1:13" ht="114.75" customHeight="1">
      <c r="A19" s="262" t="s">
        <v>142</v>
      </c>
      <c r="B19" s="269" t="s">
        <v>558</v>
      </c>
      <c r="C19" s="393">
        <f aca="true" t="shared" si="2" ref="C19:M19">+C20+C21</f>
        <v>0</v>
      </c>
      <c r="D19" s="393">
        <f>+D20+D21</f>
        <v>1341.57</v>
      </c>
      <c r="E19" s="393">
        <f t="shared" si="2"/>
        <v>0</v>
      </c>
      <c r="F19" s="393">
        <f t="shared" si="2"/>
        <v>0</v>
      </c>
      <c r="G19" s="393">
        <f t="shared" si="2"/>
        <v>0</v>
      </c>
      <c r="H19" s="393">
        <f t="shared" si="2"/>
        <v>0</v>
      </c>
      <c r="I19" s="393">
        <f>+I20+I21</f>
        <v>-1341.57</v>
      </c>
      <c r="J19" s="393">
        <f t="shared" si="2"/>
        <v>0</v>
      </c>
      <c r="K19" s="393">
        <f t="shared" si="2"/>
        <v>0</v>
      </c>
      <c r="L19" s="393">
        <f t="shared" si="2"/>
        <v>0</v>
      </c>
      <c r="M19" s="393">
        <f t="shared" si="2"/>
        <v>0</v>
      </c>
    </row>
    <row r="20" spans="1:13" ht="15" customHeight="1">
      <c r="A20" s="270" t="s">
        <v>355</v>
      </c>
      <c r="B20" s="271" t="s">
        <v>553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>
        <v>0</v>
      </c>
    </row>
    <row r="21" spans="1:13" ht="15" customHeight="1">
      <c r="A21" s="270" t="s">
        <v>559</v>
      </c>
      <c r="B21" s="271" t="s">
        <v>554</v>
      </c>
      <c r="C21" s="394"/>
      <c r="D21" s="394">
        <v>1341.57</v>
      </c>
      <c r="E21" s="394"/>
      <c r="F21" s="394"/>
      <c r="G21" s="394"/>
      <c r="H21" s="394"/>
      <c r="I21" s="394">
        <v>-1341.57</v>
      </c>
      <c r="J21" s="394"/>
      <c r="K21" s="394"/>
      <c r="L21" s="394"/>
      <c r="M21" s="394">
        <v>0</v>
      </c>
    </row>
    <row r="22" spans="1:13" ht="15" customHeight="1">
      <c r="A22" s="262" t="s">
        <v>144</v>
      </c>
      <c r="B22" s="269" t="s">
        <v>560</v>
      </c>
      <c r="C22" s="393">
        <f>+C23+C24</f>
        <v>664.87</v>
      </c>
      <c r="D22" s="393">
        <f>+D23+D24</f>
        <v>670.95</v>
      </c>
      <c r="E22" s="393">
        <f aca="true" t="shared" si="3" ref="E22:L22">+E23+E24</f>
        <v>0</v>
      </c>
      <c r="F22" s="393">
        <f t="shared" si="3"/>
        <v>0</v>
      </c>
      <c r="G22" s="393">
        <f t="shared" si="3"/>
        <v>0</v>
      </c>
      <c r="H22" s="393">
        <f t="shared" si="3"/>
        <v>0</v>
      </c>
      <c r="I22" s="393">
        <f>+I23+I24</f>
        <v>-448.20000000000005</v>
      </c>
      <c r="J22" s="393">
        <f t="shared" si="3"/>
        <v>0</v>
      </c>
      <c r="K22" s="393">
        <f t="shared" si="3"/>
        <v>0</v>
      </c>
      <c r="L22" s="393">
        <f t="shared" si="3"/>
        <v>0</v>
      </c>
      <c r="M22" s="393">
        <f>+M23+M24</f>
        <v>887.52</v>
      </c>
    </row>
    <row r="23" spans="1:13" ht="15" customHeight="1">
      <c r="A23" s="270" t="s">
        <v>515</v>
      </c>
      <c r="B23" s="271" t="s">
        <v>553</v>
      </c>
      <c r="C23" s="394">
        <v>76.7</v>
      </c>
      <c r="D23" s="394"/>
      <c r="E23" s="394"/>
      <c r="F23" s="394"/>
      <c r="G23" s="394"/>
      <c r="H23" s="394"/>
      <c r="I23" s="394">
        <v>-76.6</v>
      </c>
      <c r="J23" s="394"/>
      <c r="K23" s="394"/>
      <c r="L23" s="394"/>
      <c r="M23" s="394">
        <v>0</v>
      </c>
    </row>
    <row r="24" spans="1:13" ht="15" customHeight="1">
      <c r="A24" s="270" t="s">
        <v>517</v>
      </c>
      <c r="B24" s="271" t="s">
        <v>554</v>
      </c>
      <c r="C24" s="394">
        <v>588.17</v>
      </c>
      <c r="D24" s="394">
        <v>670.95</v>
      </c>
      <c r="E24" s="394"/>
      <c r="F24" s="394"/>
      <c r="G24" s="394"/>
      <c r="H24" s="394"/>
      <c r="I24" s="394">
        <v>-371.6</v>
      </c>
      <c r="J24" s="394"/>
      <c r="K24" s="394"/>
      <c r="L24" s="394"/>
      <c r="M24" s="394">
        <v>887.52</v>
      </c>
    </row>
    <row r="25" spans="1:13" ht="15" customHeight="1">
      <c r="A25" s="262" t="s">
        <v>146</v>
      </c>
      <c r="B25" s="269" t="s">
        <v>561</v>
      </c>
      <c r="C25" s="393">
        <f>+C13+C16+C19+C22</f>
        <v>3882.63</v>
      </c>
      <c r="D25" s="393">
        <f>+D13+D16+D19+D22</f>
        <v>207864.18000000002</v>
      </c>
      <c r="E25" s="393">
        <f aca="true" t="shared" si="4" ref="E25:L25">+E13+E16+E19+E22</f>
        <v>0</v>
      </c>
      <c r="F25" s="393">
        <v>18.43</v>
      </c>
      <c r="G25" s="393">
        <f t="shared" si="4"/>
        <v>0</v>
      </c>
      <c r="H25" s="393">
        <f t="shared" si="4"/>
        <v>0</v>
      </c>
      <c r="I25" s="393">
        <v>203788.18</v>
      </c>
      <c r="J25" s="393">
        <f t="shared" si="4"/>
        <v>0</v>
      </c>
      <c r="K25" s="393">
        <f t="shared" si="4"/>
        <v>0</v>
      </c>
      <c r="L25" s="393">
        <f t="shared" si="4"/>
        <v>0</v>
      </c>
      <c r="M25" s="393">
        <f>+M13+M16+M19+M22</f>
        <v>7977.060000000001</v>
      </c>
    </row>
    <row r="26" spans="1:13" s="272" customFormat="1" ht="15">
      <c r="A26" s="733" t="s">
        <v>562</v>
      </c>
      <c r="B26" s="734"/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</row>
    <row r="27" ht="15">
      <c r="D27" s="260" t="s">
        <v>563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E28" sqref="E28"/>
    </sheetView>
  </sheetViews>
  <sheetFormatPr defaultColWidth="9.140625" defaultRowHeight="12.75"/>
  <cols>
    <col min="1" max="1" width="4.421875" style="260" customWidth="1"/>
    <col min="2" max="2" width="56.421875" style="260" customWidth="1"/>
    <col min="3" max="4" width="13.28125" style="260" customWidth="1"/>
    <col min="5" max="5" width="12.28125" style="260" customWidth="1"/>
    <col min="6" max="6" width="13.57421875" style="260" customWidth="1"/>
    <col min="7" max="7" width="13.28125" style="260" customWidth="1"/>
    <col min="8" max="8" width="12.28125" style="260" customWidth="1"/>
    <col min="9" max="16384" width="9.140625" style="260" customWidth="1"/>
  </cols>
  <sheetData>
    <row r="1" ht="15">
      <c r="F1" s="261" t="s">
        <v>659</v>
      </c>
    </row>
    <row r="2" ht="15">
      <c r="F2" s="260" t="s">
        <v>564</v>
      </c>
    </row>
    <row r="3" ht="15">
      <c r="F3" s="260" t="s">
        <v>565</v>
      </c>
    </row>
    <row r="4" ht="8.25" customHeight="1"/>
    <row r="5" spans="1:8" ht="15">
      <c r="A5" s="735" t="s">
        <v>566</v>
      </c>
      <c r="B5" s="735"/>
      <c r="C5" s="735"/>
      <c r="D5" s="735"/>
      <c r="E5" s="735"/>
      <c r="F5" s="735"/>
      <c r="G5" s="735"/>
      <c r="H5" s="735"/>
    </row>
    <row r="6" spans="1:8" ht="15">
      <c r="A6" s="735" t="s">
        <v>567</v>
      </c>
      <c r="B6" s="735"/>
      <c r="C6" s="735"/>
      <c r="D6" s="735"/>
      <c r="E6" s="735"/>
      <c r="F6" s="735"/>
      <c r="G6" s="735"/>
      <c r="H6" s="735"/>
    </row>
    <row r="7" ht="5.25" customHeight="1"/>
    <row r="8" spans="1:8" ht="15">
      <c r="A8" s="735" t="s">
        <v>568</v>
      </c>
      <c r="B8" s="735"/>
      <c r="C8" s="735"/>
      <c r="D8" s="735"/>
      <c r="E8" s="735"/>
      <c r="F8" s="735"/>
      <c r="G8" s="735"/>
      <c r="H8" s="735"/>
    </row>
    <row r="9" ht="5.25" customHeight="1"/>
    <row r="10" spans="1:8" ht="15" customHeight="1">
      <c r="A10" s="737" t="s">
        <v>131</v>
      </c>
      <c r="B10" s="737" t="s">
        <v>569</v>
      </c>
      <c r="C10" s="737" t="s">
        <v>570</v>
      </c>
      <c r="D10" s="737"/>
      <c r="E10" s="737"/>
      <c r="F10" s="737" t="s">
        <v>571</v>
      </c>
      <c r="G10" s="737"/>
      <c r="H10" s="737"/>
    </row>
    <row r="11" spans="1:8" ht="79.5" customHeight="1">
      <c r="A11" s="737"/>
      <c r="B11" s="737"/>
      <c r="C11" s="262" t="s">
        <v>572</v>
      </c>
      <c r="D11" s="262" t="s">
        <v>573</v>
      </c>
      <c r="E11" s="262" t="s">
        <v>136</v>
      </c>
      <c r="F11" s="262" t="s">
        <v>574</v>
      </c>
      <c r="G11" s="262" t="s">
        <v>575</v>
      </c>
      <c r="H11" s="262" t="s">
        <v>136</v>
      </c>
    </row>
    <row r="12" spans="1:8" ht="15">
      <c r="A12" s="270">
        <v>1</v>
      </c>
      <c r="B12" s="270">
        <v>2</v>
      </c>
      <c r="C12" s="270">
        <v>3</v>
      </c>
      <c r="D12" s="270">
        <v>4</v>
      </c>
      <c r="E12" s="270" t="s">
        <v>576</v>
      </c>
      <c r="F12" s="270">
        <v>6</v>
      </c>
      <c r="G12" s="270">
        <v>7</v>
      </c>
      <c r="H12" s="270" t="s">
        <v>577</v>
      </c>
    </row>
    <row r="13" spans="1:8" ht="45">
      <c r="A13" s="270" t="s">
        <v>138</v>
      </c>
      <c r="B13" s="271" t="s">
        <v>578</v>
      </c>
      <c r="C13" s="395"/>
      <c r="D13" s="395"/>
      <c r="E13" s="395">
        <f>+C13+D13</f>
        <v>0</v>
      </c>
      <c r="F13" s="395"/>
      <c r="G13" s="395"/>
      <c r="H13" s="395">
        <f>+G13</f>
        <v>0</v>
      </c>
    </row>
    <row r="14" spans="1:8" ht="54.75" customHeight="1">
      <c r="A14" s="270" t="s">
        <v>139</v>
      </c>
      <c r="B14" s="271" t="s">
        <v>579</v>
      </c>
      <c r="C14" s="395"/>
      <c r="D14" s="395">
        <v>3217.76</v>
      </c>
      <c r="E14" s="395">
        <v>3217.76</v>
      </c>
      <c r="F14" s="395"/>
      <c r="G14" s="395">
        <v>7089.54</v>
      </c>
      <c r="H14" s="395">
        <v>7089.54</v>
      </c>
    </row>
    <row r="15" spans="1:8" ht="60" customHeight="1">
      <c r="A15" s="270" t="s">
        <v>142</v>
      </c>
      <c r="B15" s="271" t="s">
        <v>580</v>
      </c>
      <c r="C15" s="395"/>
      <c r="D15" s="395"/>
      <c r="E15" s="395">
        <f>+C15+D15</f>
        <v>0</v>
      </c>
      <c r="F15" s="395"/>
      <c r="G15" s="395">
        <v>0</v>
      </c>
      <c r="H15" s="395">
        <f>+F15+G15</f>
        <v>0</v>
      </c>
    </row>
    <row r="16" spans="1:8" ht="15" customHeight="1">
      <c r="A16" s="270" t="s">
        <v>144</v>
      </c>
      <c r="B16" s="271" t="s">
        <v>49</v>
      </c>
      <c r="C16" s="395">
        <v>190.74</v>
      </c>
      <c r="D16" s="395">
        <v>474.13</v>
      </c>
      <c r="E16" s="395">
        <v>664.87</v>
      </c>
      <c r="F16" s="395">
        <v>190.74</v>
      </c>
      <c r="G16" s="458">
        <v>696.78</v>
      </c>
      <c r="H16" s="458">
        <v>887.52</v>
      </c>
    </row>
    <row r="17" spans="1:8" ht="15" customHeight="1">
      <c r="A17" s="270" t="s">
        <v>146</v>
      </c>
      <c r="B17" s="271" t="s">
        <v>136</v>
      </c>
      <c r="C17" s="395">
        <v>190.74</v>
      </c>
      <c r="D17" s="395">
        <f>+D13+D14+D15+D16</f>
        <v>3691.8900000000003</v>
      </c>
      <c r="E17" s="395">
        <f>+E13+E14+E15+E16</f>
        <v>3882.63</v>
      </c>
      <c r="F17" s="395">
        <v>190.74</v>
      </c>
      <c r="G17" s="395">
        <f>+G13+G14+G15+G16</f>
        <v>7786.32</v>
      </c>
      <c r="H17" s="395">
        <v>7977.06</v>
      </c>
    </row>
    <row r="18" ht="6.75" customHeight="1"/>
    <row r="19" spans="3:5" ht="11.25" customHeight="1">
      <c r="C19" s="273"/>
      <c r="D19" s="273"/>
      <c r="E19" s="273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2"/>
  <sheetViews>
    <sheetView showZeros="0" tabSelected="1" zoomScalePageLayoutView="0" workbookViewId="0" topLeftCell="A1">
      <selection activeCell="O13" sqref="O13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10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0.421875" style="0" customWidth="1"/>
    <col min="14" max="14" width="15.140625" style="0" bestFit="1" customWidth="1"/>
    <col min="15" max="15" width="10.421875" style="0" customWidth="1"/>
  </cols>
  <sheetData>
    <row r="1" spans="1:16" ht="12.7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  <c r="N1" s="275" t="s">
        <v>660</v>
      </c>
      <c r="O1" s="275"/>
      <c r="P1" s="276"/>
    </row>
    <row r="2" spans="1:16" ht="11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7"/>
      <c r="N2" s="278" t="s">
        <v>581</v>
      </c>
      <c r="O2" s="278"/>
      <c r="P2" s="276"/>
    </row>
    <row r="3" spans="1:16" ht="12.7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N3" s="278" t="s">
        <v>582</v>
      </c>
      <c r="O3" s="278"/>
      <c r="P3" s="276"/>
    </row>
    <row r="4" spans="1:15" ht="6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ht="12.75">
      <c r="A5" s="739" t="s">
        <v>583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</row>
    <row r="6" spans="1:15" ht="9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ht="12.75">
      <c r="A7" s="740" t="s">
        <v>697</v>
      </c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</row>
    <row r="8" spans="1:15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15" ht="12.75">
      <c r="A9" s="741" t="s">
        <v>584</v>
      </c>
      <c r="B9" s="742" t="s">
        <v>585</v>
      </c>
      <c r="C9" s="743"/>
      <c r="D9" s="744"/>
      <c r="E9" s="748" t="s">
        <v>586</v>
      </c>
      <c r="F9" s="748"/>
      <c r="G9" s="748"/>
      <c r="H9" s="748"/>
      <c r="I9" s="748"/>
      <c r="J9" s="748"/>
      <c r="K9" s="748"/>
      <c r="L9" s="748"/>
      <c r="M9" s="748"/>
      <c r="N9" s="748"/>
      <c r="O9" s="749" t="s">
        <v>587</v>
      </c>
    </row>
    <row r="10" spans="1:15" ht="51.75" customHeight="1">
      <c r="A10" s="741"/>
      <c r="B10" s="745"/>
      <c r="C10" s="746"/>
      <c r="D10" s="747"/>
      <c r="E10" s="280" t="s">
        <v>588</v>
      </c>
      <c r="F10" s="281" t="s">
        <v>589</v>
      </c>
      <c r="G10" s="282" t="s">
        <v>590</v>
      </c>
      <c r="H10" s="281" t="s">
        <v>591</v>
      </c>
      <c r="I10" s="282" t="s">
        <v>592</v>
      </c>
      <c r="J10" s="282" t="s">
        <v>593</v>
      </c>
      <c r="K10" s="282" t="s">
        <v>594</v>
      </c>
      <c r="L10" s="282" t="s">
        <v>595</v>
      </c>
      <c r="M10" s="281" t="s">
        <v>596</v>
      </c>
      <c r="N10" s="282" t="s">
        <v>597</v>
      </c>
      <c r="O10" s="749"/>
    </row>
    <row r="11" spans="1:15" ht="12.75">
      <c r="A11" s="283">
        <v>1</v>
      </c>
      <c r="B11" s="751">
        <v>2</v>
      </c>
      <c r="C11" s="751"/>
      <c r="D11" s="752"/>
      <c r="E11" s="283">
        <v>3</v>
      </c>
      <c r="F11" s="283">
        <v>4</v>
      </c>
      <c r="G11" s="283">
        <v>5</v>
      </c>
      <c r="H11" s="283">
        <v>6</v>
      </c>
      <c r="I11" s="283">
        <v>7</v>
      </c>
      <c r="J11" s="283">
        <v>8</v>
      </c>
      <c r="K11" s="283">
        <v>9</v>
      </c>
      <c r="L11" s="283">
        <v>10</v>
      </c>
      <c r="M11" s="283">
        <v>11</v>
      </c>
      <c r="N11" s="283">
        <v>12</v>
      </c>
      <c r="O11" s="283">
        <v>13</v>
      </c>
    </row>
    <row r="12" spans="1:15" ht="12.75">
      <c r="A12" s="284" t="s">
        <v>138</v>
      </c>
      <c r="B12" s="285" t="s">
        <v>192</v>
      </c>
      <c r="C12" s="286"/>
      <c r="D12" s="286"/>
      <c r="E12" s="417"/>
      <c r="F12" s="417"/>
      <c r="G12" s="417"/>
      <c r="H12" s="417"/>
      <c r="I12" s="417"/>
      <c r="J12" s="417"/>
      <c r="K12" s="417"/>
      <c r="L12" s="417">
        <f>SUM(L13:L26)</f>
        <v>0</v>
      </c>
      <c r="M12" s="417">
        <f>SUM(M13:M26)</f>
        <v>-225938.07000000004</v>
      </c>
      <c r="N12" s="417"/>
      <c r="O12" s="417">
        <f>SUM(E12:N12)</f>
        <v>-225938.07000000004</v>
      </c>
    </row>
    <row r="13" spans="1:15" ht="14.25" customHeight="1">
      <c r="A13" s="287" t="s">
        <v>331</v>
      </c>
      <c r="B13" s="220"/>
      <c r="C13" s="288" t="s">
        <v>283</v>
      </c>
      <c r="D13" s="289"/>
      <c r="E13" s="417"/>
      <c r="F13" s="417"/>
      <c r="G13" s="417"/>
      <c r="H13" s="417"/>
      <c r="I13" s="417"/>
      <c r="J13" s="417"/>
      <c r="K13" s="417"/>
      <c r="L13" s="417"/>
      <c r="M13" s="417">
        <v>-178104.17</v>
      </c>
      <c r="N13" s="417"/>
      <c r="O13" s="417">
        <f aca="true" t="shared" si="0" ref="O12:O41">SUM(E13:N13)</f>
        <v>-178104.17</v>
      </c>
    </row>
    <row r="14" spans="1:15" ht="12.75">
      <c r="A14" s="290" t="s">
        <v>332</v>
      </c>
      <c r="B14" s="291"/>
      <c r="C14" s="292" t="s">
        <v>195</v>
      </c>
      <c r="D14" s="293"/>
      <c r="E14" s="417"/>
      <c r="F14" s="417"/>
      <c r="G14" s="417"/>
      <c r="H14" s="417"/>
      <c r="I14" s="417"/>
      <c r="J14" s="417"/>
      <c r="K14" s="417"/>
      <c r="L14" s="417"/>
      <c r="M14" s="417">
        <v>-2765.42</v>
      </c>
      <c r="N14" s="417"/>
      <c r="O14" s="417">
        <f t="shared" si="0"/>
        <v>-2765.42</v>
      </c>
    </row>
    <row r="15" spans="1:15" ht="12.75">
      <c r="A15" s="294" t="s">
        <v>263</v>
      </c>
      <c r="B15" s="295"/>
      <c r="C15" s="296" t="s">
        <v>284</v>
      </c>
      <c r="D15" s="289"/>
      <c r="E15" s="417"/>
      <c r="F15" s="417"/>
      <c r="G15" s="417"/>
      <c r="H15" s="417"/>
      <c r="I15" s="417"/>
      <c r="J15" s="417"/>
      <c r="K15" s="417"/>
      <c r="L15" s="417"/>
      <c r="M15" s="417">
        <v>-16207.3</v>
      </c>
      <c r="N15" s="417"/>
      <c r="O15" s="417">
        <f t="shared" si="0"/>
        <v>-16207.3</v>
      </c>
    </row>
    <row r="16" spans="1:15" ht="12.75">
      <c r="A16" s="297" t="s">
        <v>333</v>
      </c>
      <c r="B16" s="295"/>
      <c r="C16" s="296" t="s">
        <v>199</v>
      </c>
      <c r="D16" s="298"/>
      <c r="E16" s="417"/>
      <c r="F16" s="417"/>
      <c r="G16" s="417"/>
      <c r="H16" s="417"/>
      <c r="I16" s="417"/>
      <c r="J16" s="417"/>
      <c r="K16" s="417"/>
      <c r="L16" s="417"/>
      <c r="M16" s="417">
        <v>-34.2</v>
      </c>
      <c r="N16" s="417"/>
      <c r="O16" s="417">
        <f t="shared" si="0"/>
        <v>-34.2</v>
      </c>
    </row>
    <row r="17" spans="1:15" ht="12.75">
      <c r="A17" s="297" t="s">
        <v>334</v>
      </c>
      <c r="B17" s="295"/>
      <c r="C17" s="296" t="s">
        <v>201</v>
      </c>
      <c r="D17" s="298"/>
      <c r="E17" s="417"/>
      <c r="F17" s="417"/>
      <c r="G17" s="417"/>
      <c r="H17" s="417"/>
      <c r="I17" s="417"/>
      <c r="J17" s="417"/>
      <c r="K17" s="417"/>
      <c r="L17" s="417"/>
      <c r="M17" s="417">
        <v>-9600</v>
      </c>
      <c r="N17" s="417"/>
      <c r="O17" s="417">
        <f t="shared" si="0"/>
        <v>-9600</v>
      </c>
    </row>
    <row r="18" spans="1:15" ht="12.75">
      <c r="A18" s="297" t="s">
        <v>335</v>
      </c>
      <c r="B18" s="295"/>
      <c r="C18" s="296" t="s">
        <v>204</v>
      </c>
      <c r="D18" s="298"/>
      <c r="E18" s="417"/>
      <c r="F18" s="417"/>
      <c r="G18" s="417"/>
      <c r="H18" s="417"/>
      <c r="I18" s="417"/>
      <c r="J18" s="417"/>
      <c r="K18" s="417"/>
      <c r="L18" s="417"/>
      <c r="M18" s="417">
        <v>-309.2</v>
      </c>
      <c r="N18" s="417"/>
      <c r="O18" s="417">
        <f t="shared" si="0"/>
        <v>-309.2</v>
      </c>
    </row>
    <row r="19" spans="1:15" ht="12.75">
      <c r="A19" s="297" t="s">
        <v>336</v>
      </c>
      <c r="B19" s="295"/>
      <c r="C19" s="296" t="s">
        <v>598</v>
      </c>
      <c r="D19" s="298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>
        <f t="shared" si="0"/>
        <v>0</v>
      </c>
    </row>
    <row r="20" spans="1:15" ht="12.75">
      <c r="A20" s="297" t="s">
        <v>337</v>
      </c>
      <c r="B20" s="295"/>
      <c r="C20" s="296" t="s">
        <v>599</v>
      </c>
      <c r="D20" s="299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>
        <f t="shared" si="0"/>
        <v>0</v>
      </c>
    </row>
    <row r="21" spans="1:15" ht="12.75">
      <c r="A21" s="300" t="s">
        <v>600</v>
      </c>
      <c r="B21" s="295"/>
      <c r="C21" s="753" t="s">
        <v>601</v>
      </c>
      <c r="D21" s="754"/>
      <c r="E21" s="417"/>
      <c r="F21" s="417"/>
      <c r="G21" s="417"/>
      <c r="H21" s="417"/>
      <c r="I21" s="417"/>
      <c r="J21" s="417"/>
      <c r="K21" s="417"/>
      <c r="L21" s="417"/>
      <c r="M21" s="417">
        <v>-13540.53</v>
      </c>
      <c r="N21" s="417"/>
      <c r="O21" s="417">
        <f t="shared" si="0"/>
        <v>-13540.53</v>
      </c>
    </row>
    <row r="22" spans="1:15" ht="12.75">
      <c r="A22" s="290" t="s">
        <v>602</v>
      </c>
      <c r="B22" s="295"/>
      <c r="C22" s="296" t="s">
        <v>292</v>
      </c>
      <c r="D22" s="301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>
        <f t="shared" si="0"/>
        <v>0</v>
      </c>
    </row>
    <row r="23" spans="1:15" ht="12.75">
      <c r="A23" s="297" t="s">
        <v>603</v>
      </c>
      <c r="B23" s="295"/>
      <c r="C23" s="296" t="s">
        <v>294</v>
      </c>
      <c r="D23" s="301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>
        <f t="shared" si="0"/>
        <v>0</v>
      </c>
    </row>
    <row r="24" spans="1:15" ht="12.75">
      <c r="A24" s="297" t="s">
        <v>604</v>
      </c>
      <c r="B24" s="295"/>
      <c r="C24" s="296" t="s">
        <v>605</v>
      </c>
      <c r="D24" s="301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>
        <f t="shared" si="0"/>
        <v>0</v>
      </c>
    </row>
    <row r="25" spans="1:15" ht="12.75">
      <c r="A25" s="297" t="s">
        <v>606</v>
      </c>
      <c r="B25" s="295"/>
      <c r="C25" s="296" t="s">
        <v>607</v>
      </c>
      <c r="D25" s="301"/>
      <c r="E25" s="417"/>
      <c r="F25" s="417"/>
      <c r="G25" s="417"/>
      <c r="H25" s="417"/>
      <c r="I25" s="417"/>
      <c r="J25" s="417"/>
      <c r="K25" s="417"/>
      <c r="L25" s="417"/>
      <c r="M25" s="417">
        <v>-5377.25</v>
      </c>
      <c r="N25" s="417"/>
      <c r="O25" s="417">
        <f>SUM(E25:N25)</f>
        <v>-5377.25</v>
      </c>
    </row>
    <row r="26" spans="1:15" ht="12.75">
      <c r="A26" s="297" t="s">
        <v>608</v>
      </c>
      <c r="B26" s="295"/>
      <c r="C26" s="296" t="s">
        <v>226</v>
      </c>
      <c r="D26" s="301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>
        <f t="shared" si="0"/>
        <v>0</v>
      </c>
    </row>
    <row r="27" spans="1:15" ht="28.5" customHeight="1">
      <c r="A27" s="302" t="s">
        <v>139</v>
      </c>
      <c r="B27" s="755" t="s">
        <v>238</v>
      </c>
      <c r="C27" s="756"/>
      <c r="D27" s="75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>
        <f t="shared" si="0"/>
        <v>0</v>
      </c>
    </row>
    <row r="28" spans="1:15" ht="12.75">
      <c r="A28" s="284" t="s">
        <v>142</v>
      </c>
      <c r="B28" s="758" t="s">
        <v>253</v>
      </c>
      <c r="C28" s="759"/>
      <c r="D28" s="760"/>
      <c r="E28" s="417"/>
      <c r="F28" s="417"/>
      <c r="G28" s="417"/>
      <c r="H28" s="417"/>
      <c r="I28" s="417"/>
      <c r="J28" s="417"/>
      <c r="K28" s="417"/>
      <c r="L28" s="417">
        <f>+L29</f>
        <v>0</v>
      </c>
      <c r="M28" s="417">
        <f>+M29</f>
        <v>-231941.41000000003</v>
      </c>
      <c r="N28" s="417">
        <f>+N29</f>
        <v>0</v>
      </c>
      <c r="O28" s="417">
        <f t="shared" si="0"/>
        <v>-231941.41000000003</v>
      </c>
    </row>
    <row r="29" spans="1:15" ht="12.75">
      <c r="A29" s="303" t="s">
        <v>355</v>
      </c>
      <c r="B29" s="304"/>
      <c r="C29" s="305" t="s">
        <v>609</v>
      </c>
      <c r="D29" s="222"/>
      <c r="E29" s="417"/>
      <c r="F29" s="417"/>
      <c r="G29" s="417"/>
      <c r="H29" s="417"/>
      <c r="I29" s="417"/>
      <c r="J29" s="417"/>
      <c r="K29" s="417"/>
      <c r="L29" s="417">
        <f>SUM(L30:L41)</f>
        <v>0</v>
      </c>
      <c r="M29" s="417">
        <f>SUM(M30:M41)</f>
        <v>-231941.41000000003</v>
      </c>
      <c r="N29" s="417"/>
      <c r="O29" s="417">
        <f t="shared" si="0"/>
        <v>-231941.41000000003</v>
      </c>
    </row>
    <row r="30" spans="1:15" ht="12.75">
      <c r="A30" s="306" t="s">
        <v>610</v>
      </c>
      <c r="B30" s="220"/>
      <c r="C30" s="221"/>
      <c r="D30" s="307" t="s">
        <v>283</v>
      </c>
      <c r="E30" s="417"/>
      <c r="F30" s="417"/>
      <c r="G30" s="417"/>
      <c r="H30" s="417"/>
      <c r="I30" s="417"/>
      <c r="J30" s="417"/>
      <c r="K30" s="417"/>
      <c r="L30" s="417"/>
      <c r="M30" s="417">
        <v>-177475.28</v>
      </c>
      <c r="N30" s="417"/>
      <c r="O30" s="417">
        <f t="shared" si="0"/>
        <v>-177475.28</v>
      </c>
    </row>
    <row r="31" spans="1:15" ht="12.75">
      <c r="A31" s="308" t="s">
        <v>611</v>
      </c>
      <c r="B31" s="295"/>
      <c r="C31" s="309"/>
      <c r="D31" s="307" t="s">
        <v>284</v>
      </c>
      <c r="E31" s="417"/>
      <c r="F31" s="417"/>
      <c r="G31" s="417"/>
      <c r="H31" s="417"/>
      <c r="I31" s="417"/>
      <c r="J31" s="417"/>
      <c r="K31" s="417"/>
      <c r="L31" s="417"/>
      <c r="M31" s="417">
        <v>-16415.81</v>
      </c>
      <c r="N31" s="417"/>
      <c r="O31" s="417">
        <f t="shared" si="0"/>
        <v>-16415.81</v>
      </c>
    </row>
    <row r="32" spans="1:15" ht="12.75">
      <c r="A32" s="308" t="s">
        <v>612</v>
      </c>
      <c r="B32" s="295"/>
      <c r="C32" s="309"/>
      <c r="D32" s="307" t="s">
        <v>285</v>
      </c>
      <c r="E32" s="417"/>
      <c r="F32" s="417"/>
      <c r="G32" s="417"/>
      <c r="H32" s="417"/>
      <c r="I32" s="417"/>
      <c r="J32" s="417"/>
      <c r="K32" s="417"/>
      <c r="L32" s="417"/>
      <c r="M32" s="417">
        <v>-34.2</v>
      </c>
      <c r="N32" s="417"/>
      <c r="O32" s="417">
        <f t="shared" si="0"/>
        <v>-34.2</v>
      </c>
    </row>
    <row r="33" spans="1:15" ht="12.75">
      <c r="A33" s="308" t="s">
        <v>613</v>
      </c>
      <c r="B33" s="295"/>
      <c r="C33" s="309"/>
      <c r="D33" s="307" t="s">
        <v>286</v>
      </c>
      <c r="E33" s="417"/>
      <c r="F33" s="417"/>
      <c r="G33" s="417"/>
      <c r="H33" s="417"/>
      <c r="I33" s="417"/>
      <c r="J33" s="417"/>
      <c r="K33" s="417"/>
      <c r="L33" s="417"/>
      <c r="M33" s="417">
        <v>-14561.85</v>
      </c>
      <c r="N33" s="417"/>
      <c r="O33" s="417">
        <f t="shared" si="0"/>
        <v>-14561.85</v>
      </c>
    </row>
    <row r="34" spans="1:15" ht="12.75">
      <c r="A34" s="308" t="s">
        <v>614</v>
      </c>
      <c r="B34" s="295"/>
      <c r="C34" s="309"/>
      <c r="D34" s="307" t="s">
        <v>287</v>
      </c>
      <c r="E34" s="417"/>
      <c r="F34" s="417"/>
      <c r="G34" s="417"/>
      <c r="H34" s="417"/>
      <c r="I34" s="417"/>
      <c r="J34" s="417"/>
      <c r="K34" s="417"/>
      <c r="L34" s="417"/>
      <c r="M34" s="417">
        <v>-309.2</v>
      </c>
      <c r="N34" s="417"/>
      <c r="O34" s="417">
        <f t="shared" si="0"/>
        <v>-309.2</v>
      </c>
    </row>
    <row r="35" spans="1:15" ht="12.75">
      <c r="A35" s="308" t="s">
        <v>615</v>
      </c>
      <c r="B35" s="295"/>
      <c r="C35" s="309"/>
      <c r="D35" s="307" t="s">
        <v>598</v>
      </c>
      <c r="E35" s="417"/>
      <c r="F35" s="417"/>
      <c r="G35" s="417"/>
      <c r="H35" s="417"/>
      <c r="I35" s="417"/>
      <c r="J35" s="417"/>
      <c r="K35" s="417"/>
      <c r="L35" s="417"/>
      <c r="M35" s="417">
        <f>+E35</f>
        <v>0</v>
      </c>
      <c r="N35" s="417"/>
      <c r="O35" s="417">
        <f t="shared" si="0"/>
        <v>0</v>
      </c>
    </row>
    <row r="36" spans="1:15" ht="12.75">
      <c r="A36" s="308" t="s">
        <v>616</v>
      </c>
      <c r="B36" s="295"/>
      <c r="C36" s="309"/>
      <c r="D36" s="307" t="s">
        <v>290</v>
      </c>
      <c r="E36" s="417"/>
      <c r="F36" s="417"/>
      <c r="G36" s="417"/>
      <c r="H36" s="417"/>
      <c r="I36" s="417"/>
      <c r="J36" s="417"/>
      <c r="K36" s="417"/>
      <c r="L36" s="417"/>
      <c r="M36" s="417">
        <v>-14000</v>
      </c>
      <c r="N36" s="417"/>
      <c r="O36" s="417">
        <f t="shared" si="0"/>
        <v>-14000</v>
      </c>
    </row>
    <row r="37" spans="1:15" ht="12.75">
      <c r="A37" s="308" t="s">
        <v>617</v>
      </c>
      <c r="B37" s="295"/>
      <c r="C37" s="309"/>
      <c r="D37" s="307" t="s">
        <v>292</v>
      </c>
      <c r="E37" s="417"/>
      <c r="F37" s="417"/>
      <c r="G37" s="417"/>
      <c r="H37" s="417"/>
      <c r="I37" s="417"/>
      <c r="J37" s="417"/>
      <c r="K37" s="417"/>
      <c r="L37" s="417"/>
      <c r="M37" s="417">
        <f>+E37</f>
        <v>0</v>
      </c>
      <c r="N37" s="417"/>
      <c r="O37" s="417">
        <f t="shared" si="0"/>
        <v>0</v>
      </c>
    </row>
    <row r="38" spans="1:15" ht="12.75">
      <c r="A38" s="308" t="s">
        <v>618</v>
      </c>
      <c r="B38" s="295"/>
      <c r="C38" s="309"/>
      <c r="D38" s="307" t="s">
        <v>294</v>
      </c>
      <c r="E38" s="417"/>
      <c r="F38" s="417"/>
      <c r="G38" s="417"/>
      <c r="H38" s="417"/>
      <c r="I38" s="417"/>
      <c r="J38" s="417"/>
      <c r="K38" s="417"/>
      <c r="L38" s="417"/>
      <c r="M38" s="417">
        <f>+E38</f>
        <v>0</v>
      </c>
      <c r="N38" s="417"/>
      <c r="O38" s="417">
        <f t="shared" si="0"/>
        <v>0</v>
      </c>
    </row>
    <row r="39" spans="1:15" ht="12.75">
      <c r="A39" s="310" t="s">
        <v>619</v>
      </c>
      <c r="B39" s="295"/>
      <c r="C39" s="309"/>
      <c r="D39" s="307" t="s">
        <v>296</v>
      </c>
      <c r="E39" s="417"/>
      <c r="F39" s="417"/>
      <c r="G39" s="417"/>
      <c r="H39" s="417"/>
      <c r="I39" s="417"/>
      <c r="J39" s="417"/>
      <c r="K39" s="417"/>
      <c r="L39" s="417"/>
      <c r="M39" s="417">
        <v>-9145.07</v>
      </c>
      <c r="N39" s="417"/>
      <c r="O39" s="417">
        <f t="shared" si="0"/>
        <v>-9145.07</v>
      </c>
    </row>
    <row r="40" spans="1:15" ht="12.75">
      <c r="A40" s="290" t="s">
        <v>620</v>
      </c>
      <c r="B40" s="295"/>
      <c r="C40" s="309"/>
      <c r="D40" s="307" t="s">
        <v>621</v>
      </c>
      <c r="E40" s="417"/>
      <c r="F40" s="417"/>
      <c r="G40" s="417"/>
      <c r="H40" s="417"/>
      <c r="I40" s="417"/>
      <c r="J40" s="417"/>
      <c r="K40" s="417"/>
      <c r="L40" s="417"/>
      <c r="M40" s="417">
        <f>+E40</f>
        <v>0</v>
      </c>
      <c r="N40" s="417"/>
      <c r="O40" s="417">
        <f t="shared" si="0"/>
        <v>0</v>
      </c>
    </row>
    <row r="41" spans="1:15" ht="12.75">
      <c r="A41" s="290" t="s">
        <v>622</v>
      </c>
      <c r="B41" s="295"/>
      <c r="C41" s="309"/>
      <c r="D41" s="307" t="s">
        <v>300</v>
      </c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>
        <f t="shared" si="0"/>
        <v>0</v>
      </c>
    </row>
    <row r="42" spans="1:15" ht="12.75">
      <c r="A42" s="750" t="s">
        <v>338</v>
      </c>
      <c r="B42" s="750"/>
      <c r="C42" s="750"/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</row>
  </sheetData>
  <sheetProtection/>
  <mergeCells count="11">
    <mergeCell ref="A42:O42"/>
    <mergeCell ref="B11:D11"/>
    <mergeCell ref="C21:D21"/>
    <mergeCell ref="B27:D27"/>
    <mergeCell ref="B28:D28"/>
    <mergeCell ref="A5:O5"/>
    <mergeCell ref="A7:O7"/>
    <mergeCell ref="A9:A10"/>
    <mergeCell ref="B9:D10"/>
    <mergeCell ref="E9:N9"/>
    <mergeCell ref="O9:O10"/>
  </mergeCells>
  <printOptions/>
  <pageMargins left="0.3937007874015748" right="0.3937007874015748" top="0.7874015748031497" bottom="0.3937007874015748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Zeros="0" zoomScalePageLayoutView="0" workbookViewId="0" topLeftCell="A16">
      <selection activeCell="F15" sqref="F15"/>
    </sheetView>
  </sheetViews>
  <sheetFormatPr defaultColWidth="9.140625" defaultRowHeight="12.75"/>
  <cols>
    <col min="1" max="1" width="3.28125" style="52" customWidth="1"/>
    <col min="2" max="2" width="26.140625" style="52" customWidth="1"/>
    <col min="3" max="3" width="12.57421875" style="52" customWidth="1"/>
    <col min="4" max="4" width="18.28125" style="52" customWidth="1"/>
    <col min="5" max="5" width="16.7109375" style="52" customWidth="1"/>
    <col min="6" max="6" width="12.57421875" style="52" customWidth="1"/>
    <col min="7" max="7" width="17.8515625" style="52" customWidth="1"/>
    <col min="8" max="8" width="17.7109375" style="52" customWidth="1"/>
    <col min="9" max="9" width="12.8515625" style="52" customWidth="1"/>
    <col min="10" max="10" width="14.140625" style="52" customWidth="1"/>
    <col min="11" max="16384" width="9.140625" style="52" customWidth="1"/>
  </cols>
  <sheetData>
    <row r="1" spans="1:10" ht="15" customHeight="1">
      <c r="A1" s="53"/>
      <c r="B1" s="51"/>
      <c r="C1" s="51"/>
      <c r="D1" s="51"/>
      <c r="E1" s="51"/>
      <c r="G1" s="314"/>
      <c r="H1" s="509"/>
      <c r="I1" s="509"/>
      <c r="J1" s="509"/>
    </row>
    <row r="2" spans="1:10" ht="12.75">
      <c r="A2" s="51"/>
      <c r="B2" s="51"/>
      <c r="C2" s="54"/>
      <c r="D2" s="55"/>
      <c r="E2" s="51"/>
      <c r="G2" s="315"/>
      <c r="H2" s="509"/>
      <c r="I2" s="509"/>
      <c r="J2" s="509"/>
    </row>
    <row r="3" spans="1:10" ht="12.75">
      <c r="A3" s="51"/>
      <c r="B3" s="51"/>
      <c r="C3" s="51"/>
      <c r="D3" s="51"/>
      <c r="E3" s="51"/>
      <c r="G3" s="78"/>
      <c r="H3" s="317"/>
      <c r="I3" s="78"/>
      <c r="J3" s="78"/>
    </row>
    <row r="4" spans="1:13" ht="15.75">
      <c r="A4" s="495" t="s">
        <v>628</v>
      </c>
      <c r="B4" s="495"/>
      <c r="C4" s="495"/>
      <c r="D4" s="495"/>
      <c r="E4" s="495"/>
      <c r="F4" s="495"/>
      <c r="G4" s="495"/>
      <c r="H4" s="495"/>
      <c r="I4" s="495"/>
      <c r="J4" s="495"/>
      <c r="K4" s="56"/>
      <c r="L4" s="56"/>
      <c r="M4" s="56"/>
    </row>
    <row r="5" spans="1:13" ht="15.75" customHeight="1">
      <c r="A5" s="496" t="str">
        <f>+2_VSAFAS_2p!A6:G6</f>
        <v>Kazlų Rūdos sporto centras</v>
      </c>
      <c r="B5" s="496"/>
      <c r="C5" s="496"/>
      <c r="D5" s="496"/>
      <c r="E5" s="496"/>
      <c r="F5" s="496"/>
      <c r="G5" s="496"/>
      <c r="H5" s="496"/>
      <c r="I5" s="496"/>
      <c r="J5" s="496"/>
      <c r="K5" s="57"/>
      <c r="L5" s="57"/>
      <c r="M5" s="57"/>
    </row>
    <row r="6" spans="1:13" s="342" customFormat="1" ht="11.25" customHeight="1">
      <c r="A6" s="497" t="s">
        <v>3</v>
      </c>
      <c r="B6" s="497"/>
      <c r="C6" s="497"/>
      <c r="D6" s="497"/>
      <c r="E6" s="497"/>
      <c r="F6" s="497"/>
      <c r="G6" s="497"/>
      <c r="H6" s="497"/>
      <c r="I6" s="497"/>
      <c r="J6" s="497"/>
      <c r="K6" s="341"/>
      <c r="L6" s="341"/>
      <c r="M6" s="341"/>
    </row>
    <row r="7" spans="1:13" ht="18.75" customHeight="1">
      <c r="A7" s="496" t="str">
        <f>+2_VSAFAS_2p!A8:G8</f>
        <v>Įst. k. 188749388, Kazlų Rūda S. Daukanto g. 18</v>
      </c>
      <c r="B7" s="496"/>
      <c r="C7" s="496"/>
      <c r="D7" s="496"/>
      <c r="E7" s="496"/>
      <c r="F7" s="496"/>
      <c r="G7" s="496"/>
      <c r="H7" s="496"/>
      <c r="I7" s="496"/>
      <c r="J7" s="496"/>
      <c r="K7" s="57"/>
      <c r="L7" s="57"/>
      <c r="M7" s="57"/>
    </row>
    <row r="8" spans="1:13" s="342" customFormat="1" ht="11.25">
      <c r="A8" s="500" t="s">
        <v>133</v>
      </c>
      <c r="B8" s="500"/>
      <c r="C8" s="500"/>
      <c r="D8" s="500"/>
      <c r="E8" s="500"/>
      <c r="F8" s="500"/>
      <c r="G8" s="500"/>
      <c r="H8" s="500"/>
      <c r="I8" s="500"/>
      <c r="J8" s="500"/>
      <c r="K8" s="343"/>
      <c r="L8" s="343"/>
      <c r="M8" s="343"/>
    </row>
    <row r="9" spans="1:13" ht="10.5" customHeight="1">
      <c r="A9" s="501"/>
      <c r="B9" s="501"/>
      <c r="C9" s="501"/>
      <c r="D9" s="501"/>
      <c r="E9" s="501"/>
      <c r="F9" s="501"/>
      <c r="G9" s="501"/>
      <c r="H9" s="501"/>
      <c r="I9" s="501"/>
      <c r="J9" s="501"/>
      <c r="K9" s="58"/>
      <c r="L9" s="58"/>
      <c r="M9" s="58"/>
    </row>
    <row r="10" spans="1:13" ht="14.25" customHeight="1">
      <c r="A10" s="505" t="s">
        <v>134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9"/>
      <c r="L10" s="59"/>
      <c r="M10" s="59"/>
    </row>
    <row r="11" spans="1:13" ht="15.75">
      <c r="A11" s="506" t="str">
        <f>+2_VSAFAS_2p!A12:G12</f>
        <v>PAGAL 2017 M.GRUODŽIO 31 D. DUOMENIS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7"/>
      <c r="L11" s="57"/>
      <c r="M11" s="57"/>
    </row>
    <row r="12" spans="1:13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57"/>
      <c r="L12" s="57"/>
      <c r="M12" s="57"/>
    </row>
    <row r="13" spans="1:13" ht="15.75">
      <c r="A13" s="507" t="s">
        <v>702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7"/>
      <c r="L13" s="57"/>
      <c r="M13" s="57"/>
    </row>
    <row r="14" spans="1:13" s="346" customFormat="1" ht="13.5" customHeight="1">
      <c r="A14" s="344"/>
      <c r="B14" s="344"/>
      <c r="E14" s="502" t="s">
        <v>5</v>
      </c>
      <c r="F14" s="502"/>
      <c r="G14" s="344"/>
      <c r="H14" s="344"/>
      <c r="I14" s="344"/>
      <c r="J14" s="344"/>
      <c r="K14" s="345"/>
      <c r="L14" s="345"/>
      <c r="M14" s="345"/>
    </row>
    <row r="15" spans="1:10" ht="12.75">
      <c r="A15" s="61"/>
      <c r="B15" s="61"/>
      <c r="C15" s="61"/>
      <c r="D15" s="61"/>
      <c r="E15" s="62" t="s">
        <v>664</v>
      </c>
      <c r="F15" s="63"/>
      <c r="G15" s="63"/>
      <c r="H15" s="63"/>
      <c r="I15" s="63"/>
      <c r="J15" s="63"/>
    </row>
    <row r="16" spans="1:10" ht="13.5" customHeight="1">
      <c r="A16" s="490" t="s">
        <v>131</v>
      </c>
      <c r="B16" s="492" t="s">
        <v>6</v>
      </c>
      <c r="C16" s="492" t="s">
        <v>174</v>
      </c>
      <c r="D16" s="492" t="s">
        <v>135</v>
      </c>
      <c r="E16" s="492"/>
      <c r="F16" s="492"/>
      <c r="G16" s="492"/>
      <c r="H16" s="492"/>
      <c r="I16" s="493" t="s">
        <v>136</v>
      </c>
      <c r="J16" s="492" t="s">
        <v>625</v>
      </c>
    </row>
    <row r="17" spans="1:10" ht="92.25" customHeight="1">
      <c r="A17" s="491"/>
      <c r="B17" s="492"/>
      <c r="C17" s="492"/>
      <c r="D17" s="64" t="s">
        <v>118</v>
      </c>
      <c r="E17" s="64" t="s">
        <v>119</v>
      </c>
      <c r="F17" s="64" t="s">
        <v>120</v>
      </c>
      <c r="G17" s="64" t="s">
        <v>82</v>
      </c>
      <c r="H17" s="65" t="s">
        <v>137</v>
      </c>
      <c r="I17" s="494"/>
      <c r="J17" s="492"/>
    </row>
    <row r="18" spans="1:10" ht="12.75">
      <c r="A18" s="66">
        <v>1</v>
      </c>
      <c r="B18" s="67">
        <v>2</v>
      </c>
      <c r="C18" s="67">
        <v>3</v>
      </c>
      <c r="D18" s="68">
        <v>4</v>
      </c>
      <c r="E18" s="67">
        <v>5</v>
      </c>
      <c r="F18" s="66">
        <v>6</v>
      </c>
      <c r="G18" s="67">
        <v>7</v>
      </c>
      <c r="H18" s="66">
        <v>8</v>
      </c>
      <c r="I18" s="69">
        <v>9</v>
      </c>
      <c r="J18" s="70">
        <v>10</v>
      </c>
    </row>
    <row r="19" spans="1:10" ht="15.75">
      <c r="A19" s="64" t="s">
        <v>138</v>
      </c>
      <c r="B19" s="71" t="s">
        <v>699</v>
      </c>
      <c r="C19" s="355"/>
      <c r="D19" s="356"/>
      <c r="E19" s="357"/>
      <c r="F19" s="357"/>
      <c r="G19" s="356"/>
      <c r="H19" s="362">
        <v>2934.95</v>
      </c>
      <c r="I19" s="366">
        <f>SUM(D19:H19)</f>
        <v>2934.95</v>
      </c>
      <c r="J19" s="357"/>
    </row>
    <row r="20" spans="1:10" ht="38.25">
      <c r="A20" s="72" t="s">
        <v>139</v>
      </c>
      <c r="B20" s="73" t="s">
        <v>140</v>
      </c>
      <c r="C20" s="355"/>
      <c r="D20" s="358" t="s">
        <v>141</v>
      </c>
      <c r="E20" s="358"/>
      <c r="F20" s="358" t="s">
        <v>141</v>
      </c>
      <c r="G20" s="359"/>
      <c r="H20" s="363"/>
      <c r="I20" s="366">
        <f aca="true" t="shared" si="0" ref="I20:I33">SUM(D20:H20)</f>
        <v>0</v>
      </c>
      <c r="J20" s="358" t="s">
        <v>141</v>
      </c>
    </row>
    <row r="21" spans="1:10" ht="38.25">
      <c r="A21" s="72" t="s">
        <v>142</v>
      </c>
      <c r="B21" s="73" t="s">
        <v>143</v>
      </c>
      <c r="C21" s="355"/>
      <c r="D21" s="358" t="s">
        <v>141</v>
      </c>
      <c r="E21" s="358"/>
      <c r="F21" s="358" t="s">
        <v>141</v>
      </c>
      <c r="G21" s="359"/>
      <c r="H21" s="363"/>
      <c r="I21" s="366">
        <f t="shared" si="0"/>
        <v>0</v>
      </c>
      <c r="J21" s="358" t="s">
        <v>141</v>
      </c>
    </row>
    <row r="22" spans="1:10" ht="25.5">
      <c r="A22" s="72" t="s">
        <v>144</v>
      </c>
      <c r="B22" s="73" t="s">
        <v>145</v>
      </c>
      <c r="C22" s="360"/>
      <c r="D22" s="358" t="s">
        <v>141</v>
      </c>
      <c r="E22" s="358"/>
      <c r="F22" s="359"/>
      <c r="G22" s="358" t="s">
        <v>141</v>
      </c>
      <c r="H22" s="364"/>
      <c r="I22" s="366">
        <f t="shared" si="0"/>
        <v>0</v>
      </c>
      <c r="J22" s="358" t="s">
        <v>141</v>
      </c>
    </row>
    <row r="23" spans="1:10" ht="15.75">
      <c r="A23" s="72" t="s">
        <v>146</v>
      </c>
      <c r="B23" s="73" t="s">
        <v>147</v>
      </c>
      <c r="C23" s="360"/>
      <c r="D23" s="358" t="s">
        <v>141</v>
      </c>
      <c r="E23" s="358" t="s">
        <v>141</v>
      </c>
      <c r="F23" s="358"/>
      <c r="G23" s="358" t="s">
        <v>141</v>
      </c>
      <c r="H23" s="363"/>
      <c r="I23" s="366"/>
      <c r="J23" s="358" t="s">
        <v>141</v>
      </c>
    </row>
    <row r="24" spans="1:10" ht="15.75">
      <c r="A24" s="72" t="s">
        <v>148</v>
      </c>
      <c r="B24" s="73" t="s">
        <v>149</v>
      </c>
      <c r="C24" s="360"/>
      <c r="D24" s="358" t="s">
        <v>141</v>
      </c>
      <c r="E24" s="358" t="s">
        <v>141</v>
      </c>
      <c r="F24" s="358"/>
      <c r="G24" s="358" t="s">
        <v>141</v>
      </c>
      <c r="H24" s="367"/>
      <c r="I24" s="366">
        <f t="shared" si="0"/>
        <v>0</v>
      </c>
      <c r="J24" s="358" t="s">
        <v>141</v>
      </c>
    </row>
    <row r="25" spans="1:10" ht="25.5">
      <c r="A25" s="72" t="s">
        <v>150</v>
      </c>
      <c r="B25" s="73" t="s">
        <v>151</v>
      </c>
      <c r="C25" s="360"/>
      <c r="D25" s="358"/>
      <c r="E25" s="358" t="s">
        <v>141</v>
      </c>
      <c r="F25" s="358" t="s">
        <v>141</v>
      </c>
      <c r="G25" s="359"/>
      <c r="H25" s="363"/>
      <c r="I25" s="366">
        <f t="shared" si="0"/>
        <v>0</v>
      </c>
      <c r="J25" s="361"/>
    </row>
    <row r="26" spans="1:10" ht="25.5">
      <c r="A26" s="72" t="s">
        <v>152</v>
      </c>
      <c r="B26" s="73" t="s">
        <v>153</v>
      </c>
      <c r="C26" s="355"/>
      <c r="D26" s="358" t="s">
        <v>141</v>
      </c>
      <c r="E26" s="358" t="s">
        <v>141</v>
      </c>
      <c r="F26" s="358" t="s">
        <v>141</v>
      </c>
      <c r="G26" s="358"/>
      <c r="H26" s="365">
        <v>1406.1</v>
      </c>
      <c r="I26" s="366">
        <v>1406.1</v>
      </c>
      <c r="J26" s="361"/>
    </row>
    <row r="27" spans="1:10" ht="15.75">
      <c r="A27" s="64" t="s">
        <v>154</v>
      </c>
      <c r="B27" s="74" t="s">
        <v>699</v>
      </c>
      <c r="C27" s="355"/>
      <c r="D27" s="358"/>
      <c r="E27" s="361"/>
      <c r="F27" s="361"/>
      <c r="G27" s="358"/>
      <c r="H27" s="362">
        <v>4341.05</v>
      </c>
      <c r="I27" s="366">
        <v>4341.05</v>
      </c>
      <c r="J27" s="356"/>
    </row>
    <row r="28" spans="1:10" ht="31.5" customHeight="1">
      <c r="A28" s="72" t="s">
        <v>155</v>
      </c>
      <c r="B28" s="73" t="s">
        <v>140</v>
      </c>
      <c r="C28" s="355"/>
      <c r="D28" s="358" t="s">
        <v>141</v>
      </c>
      <c r="E28" s="358"/>
      <c r="F28" s="358" t="s">
        <v>141</v>
      </c>
      <c r="G28" s="359"/>
      <c r="H28" s="363"/>
      <c r="I28" s="366">
        <f t="shared" si="0"/>
        <v>0</v>
      </c>
      <c r="J28" s="358" t="s">
        <v>141</v>
      </c>
    </row>
    <row r="29" spans="1:10" ht="38.25">
      <c r="A29" s="72" t="s">
        <v>156</v>
      </c>
      <c r="B29" s="73" t="s">
        <v>143</v>
      </c>
      <c r="C29" s="355"/>
      <c r="D29" s="358" t="s">
        <v>141</v>
      </c>
      <c r="E29" s="358"/>
      <c r="F29" s="358" t="s">
        <v>141</v>
      </c>
      <c r="G29" s="359"/>
      <c r="H29" s="363"/>
      <c r="I29" s="366">
        <f t="shared" si="0"/>
        <v>0</v>
      </c>
      <c r="J29" s="358" t="s">
        <v>141</v>
      </c>
    </row>
    <row r="30" spans="1:10" ht="25.5">
      <c r="A30" s="72" t="s">
        <v>157</v>
      </c>
      <c r="B30" s="73" t="s">
        <v>158</v>
      </c>
      <c r="C30" s="355"/>
      <c r="D30" s="358" t="s">
        <v>141</v>
      </c>
      <c r="E30" s="358"/>
      <c r="F30" s="359"/>
      <c r="G30" s="358" t="s">
        <v>141</v>
      </c>
      <c r="H30" s="364"/>
      <c r="I30" s="366">
        <f t="shared" si="0"/>
        <v>0</v>
      </c>
      <c r="J30" s="358" t="s">
        <v>141</v>
      </c>
    </row>
    <row r="31" spans="1:10" ht="15.75">
      <c r="A31" s="72" t="s">
        <v>159</v>
      </c>
      <c r="B31" s="73" t="s">
        <v>147</v>
      </c>
      <c r="C31" s="355"/>
      <c r="D31" s="358" t="s">
        <v>141</v>
      </c>
      <c r="E31" s="358" t="s">
        <v>141</v>
      </c>
      <c r="F31" s="358"/>
      <c r="G31" s="358" t="s">
        <v>141</v>
      </c>
      <c r="H31" s="363"/>
      <c r="I31" s="366">
        <f t="shared" si="0"/>
        <v>0</v>
      </c>
      <c r="J31" s="358" t="s">
        <v>141</v>
      </c>
    </row>
    <row r="32" spans="1:10" ht="15.75">
      <c r="A32" s="72" t="s">
        <v>160</v>
      </c>
      <c r="B32" s="73" t="s">
        <v>149</v>
      </c>
      <c r="C32" s="355"/>
      <c r="D32" s="358" t="s">
        <v>141</v>
      </c>
      <c r="E32" s="358" t="s">
        <v>141</v>
      </c>
      <c r="F32" s="358"/>
      <c r="G32" s="358" t="s">
        <v>141</v>
      </c>
      <c r="H32" s="363"/>
      <c r="I32" s="366">
        <f t="shared" si="0"/>
        <v>0</v>
      </c>
      <c r="J32" s="358" t="s">
        <v>141</v>
      </c>
    </row>
    <row r="33" spans="1:10" ht="25.5">
      <c r="A33" s="72" t="s">
        <v>161</v>
      </c>
      <c r="B33" s="73" t="s">
        <v>151</v>
      </c>
      <c r="C33" s="355"/>
      <c r="D33" s="358"/>
      <c r="E33" s="358" t="s">
        <v>141</v>
      </c>
      <c r="F33" s="358" t="s">
        <v>141</v>
      </c>
      <c r="G33" s="359"/>
      <c r="H33" s="367"/>
      <c r="I33" s="366">
        <f t="shared" si="0"/>
        <v>0</v>
      </c>
      <c r="J33" s="361"/>
    </row>
    <row r="34" spans="1:10" ht="25.5">
      <c r="A34" s="72" t="s">
        <v>162</v>
      </c>
      <c r="B34" s="75" t="s">
        <v>153</v>
      </c>
      <c r="C34" s="355"/>
      <c r="D34" s="358" t="s">
        <v>141</v>
      </c>
      <c r="E34" s="358" t="s">
        <v>141</v>
      </c>
      <c r="F34" s="358" t="s">
        <v>141</v>
      </c>
      <c r="G34" s="358"/>
      <c r="H34" s="365">
        <v>187.38</v>
      </c>
      <c r="I34" s="366">
        <v>187.37</v>
      </c>
      <c r="J34" s="361"/>
    </row>
    <row r="35" spans="1:10" ht="30.75" customHeight="1">
      <c r="A35" s="64" t="s">
        <v>163</v>
      </c>
      <c r="B35" s="76" t="s">
        <v>699</v>
      </c>
      <c r="C35" s="355" t="s">
        <v>661</v>
      </c>
      <c r="D35" s="357"/>
      <c r="E35" s="356"/>
      <c r="F35" s="356"/>
      <c r="G35" s="357"/>
      <c r="H35" s="362">
        <v>4528.43</v>
      </c>
      <c r="I35" s="366">
        <v>4528.43</v>
      </c>
      <c r="J35" s="356"/>
    </row>
    <row r="36" spans="1:10" ht="12.75" customHeight="1">
      <c r="A36" s="498" t="s">
        <v>164</v>
      </c>
      <c r="B36" s="499"/>
      <c r="C36" s="51"/>
      <c r="D36" s="51"/>
      <c r="E36" s="51"/>
      <c r="F36" s="51"/>
      <c r="G36" s="51"/>
      <c r="H36" s="51"/>
      <c r="I36" s="51"/>
      <c r="J36" s="51"/>
    </row>
    <row r="37" spans="1:10" ht="18" customHeight="1">
      <c r="A37" s="420" t="s">
        <v>670</v>
      </c>
      <c r="B37" s="420"/>
      <c r="C37" s="420"/>
      <c r="D37" s="317"/>
      <c r="E37" s="512" t="s">
        <v>165</v>
      </c>
      <c r="F37" s="512"/>
      <c r="G37" s="318"/>
      <c r="H37" s="513" t="s">
        <v>671</v>
      </c>
      <c r="I37" s="513"/>
      <c r="J37" s="513"/>
    </row>
    <row r="38" spans="1:10" ht="30.75" customHeight="1">
      <c r="A38" s="503" t="s">
        <v>166</v>
      </c>
      <c r="B38" s="503"/>
      <c r="C38" s="503"/>
      <c r="D38" s="78"/>
      <c r="E38" s="504" t="s">
        <v>167</v>
      </c>
      <c r="F38" s="504"/>
      <c r="G38" s="318"/>
      <c r="H38" s="504" t="s">
        <v>86</v>
      </c>
      <c r="I38" s="504"/>
      <c r="J38" s="504"/>
    </row>
    <row r="39" spans="1:10" ht="14.25" customHeight="1">
      <c r="A39" s="77"/>
      <c r="B39" s="77"/>
      <c r="C39" s="77"/>
      <c r="D39" s="78"/>
      <c r="E39" s="79"/>
      <c r="F39" s="79"/>
      <c r="G39" s="318"/>
      <c r="H39" s="79"/>
      <c r="I39" s="79"/>
      <c r="J39" s="79"/>
    </row>
    <row r="40" spans="1:10" ht="16.5" customHeight="1">
      <c r="A40" s="514" t="s">
        <v>666</v>
      </c>
      <c r="B40" s="514"/>
      <c r="C40" s="514"/>
      <c r="D40" s="319"/>
      <c r="E40" s="515" t="s">
        <v>165</v>
      </c>
      <c r="F40" s="515"/>
      <c r="G40" s="320"/>
      <c r="H40" s="514" t="s">
        <v>649</v>
      </c>
      <c r="I40" s="514"/>
      <c r="J40" s="514"/>
    </row>
    <row r="41" spans="1:10" ht="26.25" customHeight="1">
      <c r="A41" s="510" t="s">
        <v>168</v>
      </c>
      <c r="B41" s="510"/>
      <c r="C41" s="510"/>
      <c r="D41" s="80"/>
      <c r="E41" s="511" t="s">
        <v>167</v>
      </c>
      <c r="F41" s="511"/>
      <c r="G41" s="320"/>
      <c r="H41" s="511" t="s">
        <v>86</v>
      </c>
      <c r="I41" s="511"/>
      <c r="J41" s="511"/>
    </row>
    <row r="42" spans="1:10" ht="12.75">
      <c r="A42" s="321"/>
      <c r="B42" s="321"/>
      <c r="C42" s="321"/>
      <c r="D42" s="318"/>
      <c r="E42" s="318"/>
      <c r="F42" s="318"/>
      <c r="G42" s="318"/>
      <c r="H42" s="318"/>
      <c r="I42" s="318"/>
      <c r="J42" s="318"/>
    </row>
    <row r="43" spans="3:10" ht="12.75">
      <c r="C43" s="51"/>
      <c r="D43" s="51"/>
      <c r="E43" s="51"/>
      <c r="F43" s="51"/>
      <c r="G43" s="51"/>
      <c r="H43" s="51"/>
      <c r="I43" s="51"/>
      <c r="J43" s="51"/>
    </row>
  </sheetData>
  <sheetProtection/>
  <mergeCells count="29">
    <mergeCell ref="H1:J2"/>
    <mergeCell ref="A41:C41"/>
    <mergeCell ref="E41:F41"/>
    <mergeCell ref="H41:J41"/>
    <mergeCell ref="E37:F37"/>
    <mergeCell ref="H37:J37"/>
    <mergeCell ref="A40:C40"/>
    <mergeCell ref="E40:F40"/>
    <mergeCell ref="H40:J40"/>
    <mergeCell ref="B16:B17"/>
    <mergeCell ref="A36:B36"/>
    <mergeCell ref="A8:J8"/>
    <mergeCell ref="A9:J9"/>
    <mergeCell ref="E14:F14"/>
    <mergeCell ref="A38:C38"/>
    <mergeCell ref="E38:F38"/>
    <mergeCell ref="H38:J38"/>
    <mergeCell ref="A10:J10"/>
    <mergeCell ref="A11:J11"/>
    <mergeCell ref="A13:J13"/>
    <mergeCell ref="A16:A17"/>
    <mergeCell ref="D16:H16"/>
    <mergeCell ref="I16:I17"/>
    <mergeCell ref="J16:J17"/>
    <mergeCell ref="A4:J4"/>
    <mergeCell ref="A5:J5"/>
    <mergeCell ref="A6:J6"/>
    <mergeCell ref="A7:J7"/>
    <mergeCell ref="C16:C1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25">
      <selection activeCell="L26" sqref="L26"/>
    </sheetView>
  </sheetViews>
  <sheetFormatPr defaultColWidth="9.140625" defaultRowHeight="12.75"/>
  <cols>
    <col min="1" max="1" width="8.00390625" style="81" customWidth="1"/>
    <col min="2" max="2" width="1.57421875" style="81" hidden="1" customWidth="1"/>
    <col min="3" max="3" width="30.140625" style="81" customWidth="1"/>
    <col min="4" max="4" width="18.28125" style="81" customWidth="1"/>
    <col min="5" max="5" width="0" style="81" hidden="1" customWidth="1"/>
    <col min="6" max="6" width="0.13671875" style="81" customWidth="1"/>
    <col min="7" max="7" width="8.28125" style="81" customWidth="1"/>
    <col min="8" max="8" width="13.140625" style="370" customWidth="1"/>
    <col min="9" max="9" width="10.421875" style="370" customWidth="1"/>
    <col min="10" max="16384" width="9.140625" style="81" customWidth="1"/>
  </cols>
  <sheetData>
    <row r="1" spans="7:8" ht="8.25" customHeight="1">
      <c r="G1" s="82"/>
      <c r="H1" s="369"/>
    </row>
    <row r="2" spans="4:9" ht="15" customHeight="1">
      <c r="D2" s="83"/>
      <c r="F2" s="329"/>
      <c r="G2" s="550"/>
      <c r="H2" s="550"/>
      <c r="I2" s="550"/>
    </row>
    <row r="3" spans="6:9" ht="9.75" customHeight="1">
      <c r="F3" s="329"/>
      <c r="G3" s="550"/>
      <c r="H3" s="550"/>
      <c r="I3" s="550"/>
    </row>
    <row r="4" spans="6:9" ht="11.25" customHeight="1">
      <c r="F4" s="329"/>
      <c r="G4" s="316"/>
      <c r="H4" s="371"/>
      <c r="I4" s="371"/>
    </row>
    <row r="5" spans="1:9" s="368" customFormat="1" ht="11.25">
      <c r="A5" s="520" t="s">
        <v>169</v>
      </c>
      <c r="B5" s="517"/>
      <c r="C5" s="517"/>
      <c r="D5" s="517"/>
      <c r="E5" s="517"/>
      <c r="F5" s="517"/>
      <c r="G5" s="517"/>
      <c r="H5" s="517"/>
      <c r="I5" s="517"/>
    </row>
    <row r="6" spans="1:9" ht="9" customHeight="1">
      <c r="A6" s="521" t="s">
        <v>170</v>
      </c>
      <c r="B6" s="517"/>
      <c r="C6" s="517"/>
      <c r="D6" s="517"/>
      <c r="E6" s="517"/>
      <c r="F6" s="517"/>
      <c r="G6" s="517"/>
      <c r="H6" s="517"/>
      <c r="I6" s="517"/>
    </row>
    <row r="7" spans="1:9" ht="15.75">
      <c r="A7" s="522" t="str">
        <f>+2_VSAFAS_2p!A6:G6</f>
        <v>Kazlų Rūdos sporto centras</v>
      </c>
      <c r="B7" s="523"/>
      <c r="C7" s="523"/>
      <c r="D7" s="523"/>
      <c r="E7" s="523"/>
      <c r="F7" s="523"/>
      <c r="G7" s="523"/>
      <c r="H7" s="523"/>
      <c r="I7" s="523"/>
    </row>
    <row r="8" spans="1:9" ht="12.75">
      <c r="A8" s="516" t="s">
        <v>3</v>
      </c>
      <c r="B8" s="517"/>
      <c r="C8" s="517"/>
      <c r="D8" s="517"/>
      <c r="E8" s="517"/>
      <c r="F8" s="517"/>
      <c r="G8" s="517"/>
      <c r="H8" s="517"/>
      <c r="I8" s="517"/>
    </row>
    <row r="9" spans="1:9" ht="15.75">
      <c r="A9" s="522" t="str">
        <f>+2_VSAFAS_2p!A8:G8</f>
        <v>Įst. k. 188749388, Kazlų Rūda S. Daukanto g. 18</v>
      </c>
      <c r="B9" s="523"/>
      <c r="C9" s="523"/>
      <c r="D9" s="523"/>
      <c r="E9" s="523"/>
      <c r="F9" s="523"/>
      <c r="G9" s="523"/>
      <c r="H9" s="523"/>
      <c r="I9" s="523"/>
    </row>
    <row r="10" spans="1:9" s="316" customFormat="1" ht="11.25">
      <c r="A10" s="516" t="s">
        <v>171</v>
      </c>
      <c r="B10" s="517"/>
      <c r="C10" s="517"/>
      <c r="D10" s="517"/>
      <c r="E10" s="517"/>
      <c r="F10" s="517"/>
      <c r="G10" s="517"/>
      <c r="H10" s="517"/>
      <c r="I10" s="517"/>
    </row>
    <row r="11" spans="1:9" s="316" customFormat="1" ht="11.25">
      <c r="A11" s="516" t="s">
        <v>172</v>
      </c>
      <c r="B11" s="517"/>
      <c r="C11" s="517"/>
      <c r="D11" s="517"/>
      <c r="E11" s="517"/>
      <c r="F11" s="517"/>
      <c r="G11" s="517"/>
      <c r="H11" s="517"/>
      <c r="I11" s="517"/>
    </row>
    <row r="12" spans="1:9" ht="6" customHeight="1">
      <c r="A12" s="518"/>
      <c r="B12" s="519"/>
      <c r="C12" s="519"/>
      <c r="D12" s="519"/>
      <c r="E12" s="519"/>
      <c r="F12" s="519"/>
      <c r="G12" s="519"/>
      <c r="H12" s="519"/>
      <c r="I12" s="519"/>
    </row>
    <row r="13" spans="1:9" ht="15.75">
      <c r="A13" s="531" t="s">
        <v>173</v>
      </c>
      <c r="B13" s="532"/>
      <c r="C13" s="532"/>
      <c r="D13" s="532"/>
      <c r="E13" s="532"/>
      <c r="F13" s="532"/>
      <c r="G13" s="532"/>
      <c r="H13" s="532"/>
      <c r="I13" s="532"/>
    </row>
    <row r="14" spans="1:9" ht="15.75">
      <c r="A14" s="531" t="str">
        <f>+2_VSAFAS_2p!A12:G12</f>
        <v>PAGAL 2017 M.GRUODŽIO 31 D. DUOMENIS</v>
      </c>
      <c r="B14" s="532"/>
      <c r="C14" s="532"/>
      <c r="D14" s="532"/>
      <c r="E14" s="532"/>
      <c r="F14" s="532"/>
      <c r="G14" s="532"/>
      <c r="H14" s="532"/>
      <c r="I14" s="532"/>
    </row>
    <row r="15" spans="1:9" ht="0" customHeight="1" hidden="1">
      <c r="A15" s="330"/>
      <c r="B15" s="328"/>
      <c r="C15" s="328"/>
      <c r="D15" s="328"/>
      <c r="E15" s="328"/>
      <c r="F15" s="328"/>
      <c r="G15" s="328"/>
      <c r="H15" s="372"/>
      <c r="I15" s="372"/>
    </row>
    <row r="16" spans="1:9" ht="15.75">
      <c r="A16" s="533" t="s">
        <v>703</v>
      </c>
      <c r="B16" s="534"/>
      <c r="C16" s="534"/>
      <c r="D16" s="534"/>
      <c r="E16" s="534"/>
      <c r="F16" s="534"/>
      <c r="G16" s="534"/>
      <c r="H16" s="534"/>
      <c r="I16" s="534"/>
    </row>
    <row r="17" spans="1:9" ht="9" customHeight="1">
      <c r="A17" s="516" t="s">
        <v>5</v>
      </c>
      <c r="B17" s="517"/>
      <c r="C17" s="517"/>
      <c r="D17" s="517"/>
      <c r="E17" s="517"/>
      <c r="F17" s="517"/>
      <c r="G17" s="517"/>
      <c r="H17" s="517"/>
      <c r="I17" s="517"/>
    </row>
    <row r="18" spans="1:9" s="84" customFormat="1" ht="9.75" customHeight="1">
      <c r="A18" s="525" t="s">
        <v>665</v>
      </c>
      <c r="B18" s="517"/>
      <c r="C18" s="517"/>
      <c r="D18" s="517"/>
      <c r="E18" s="517"/>
      <c r="F18" s="517"/>
      <c r="G18" s="517"/>
      <c r="H18" s="517"/>
      <c r="I18" s="517"/>
    </row>
    <row r="19" spans="1:9" s="85" customFormat="1" ht="39" customHeight="1">
      <c r="A19" s="526" t="s">
        <v>131</v>
      </c>
      <c r="B19" s="526"/>
      <c r="C19" s="526" t="s">
        <v>6</v>
      </c>
      <c r="D19" s="527"/>
      <c r="E19" s="527"/>
      <c r="F19" s="527"/>
      <c r="G19" s="312" t="s">
        <v>174</v>
      </c>
      <c r="H19" s="373" t="s">
        <v>175</v>
      </c>
      <c r="I19" s="373" t="s">
        <v>176</v>
      </c>
    </row>
    <row r="20" spans="1:9" ht="12.75">
      <c r="A20" s="313" t="s">
        <v>10</v>
      </c>
      <c r="B20" s="323" t="s">
        <v>177</v>
      </c>
      <c r="C20" s="528" t="s">
        <v>177</v>
      </c>
      <c r="D20" s="529"/>
      <c r="E20" s="529"/>
      <c r="F20" s="529"/>
      <c r="G20" s="322"/>
      <c r="H20" s="374">
        <v>226125.45</v>
      </c>
      <c r="I20" s="374">
        <f>+I21+I26+I27</f>
        <v>225879.34</v>
      </c>
    </row>
    <row r="21" spans="1:9" ht="11.25" customHeight="1">
      <c r="A21" s="311" t="s">
        <v>12</v>
      </c>
      <c r="B21" s="337" t="s">
        <v>178</v>
      </c>
      <c r="C21" s="530" t="s">
        <v>178</v>
      </c>
      <c r="D21" s="530"/>
      <c r="E21" s="530"/>
      <c r="F21" s="530"/>
      <c r="G21" s="324"/>
      <c r="H21" s="374">
        <v>200955.08</v>
      </c>
      <c r="I21" s="374">
        <f>+I22+I23+I24+I25</f>
        <v>203579.34</v>
      </c>
    </row>
    <row r="22" spans="1:9" ht="10.5" customHeight="1">
      <c r="A22" s="311" t="s">
        <v>179</v>
      </c>
      <c r="B22" s="337" t="s">
        <v>45</v>
      </c>
      <c r="C22" s="530" t="s">
        <v>45</v>
      </c>
      <c r="D22" s="530"/>
      <c r="E22" s="530"/>
      <c r="F22" s="530"/>
      <c r="G22" s="324"/>
      <c r="H22" s="375">
        <v>9066</v>
      </c>
      <c r="I22" s="375">
        <v>13095.79</v>
      </c>
    </row>
    <row r="23" spans="1:9" ht="12" customHeight="1">
      <c r="A23" s="311" t="s">
        <v>180</v>
      </c>
      <c r="B23" s="325" t="s">
        <v>181</v>
      </c>
      <c r="C23" s="524" t="s">
        <v>181</v>
      </c>
      <c r="D23" s="524"/>
      <c r="E23" s="524"/>
      <c r="F23" s="524"/>
      <c r="G23" s="324"/>
      <c r="H23" s="375">
        <v>190099.31</v>
      </c>
      <c r="I23" s="375">
        <v>188668.83</v>
      </c>
    </row>
    <row r="24" spans="1:9" ht="12" customHeight="1">
      <c r="A24" s="311" t="s">
        <v>182</v>
      </c>
      <c r="B24" s="337" t="s">
        <v>183</v>
      </c>
      <c r="C24" s="524" t="s">
        <v>183</v>
      </c>
      <c r="D24" s="524"/>
      <c r="E24" s="524"/>
      <c r="F24" s="524"/>
      <c r="G24" s="324"/>
      <c r="H24" s="375">
        <v>1341.57</v>
      </c>
      <c r="I24" s="375">
        <v>840</v>
      </c>
    </row>
    <row r="25" spans="1:9" ht="12" customHeight="1">
      <c r="A25" s="311" t="s">
        <v>184</v>
      </c>
      <c r="B25" s="325" t="s">
        <v>185</v>
      </c>
      <c r="C25" s="524" t="s">
        <v>185</v>
      </c>
      <c r="D25" s="524"/>
      <c r="E25" s="524"/>
      <c r="F25" s="524"/>
      <c r="G25" s="324"/>
      <c r="H25" s="375">
        <v>448.2</v>
      </c>
      <c r="I25" s="375">
        <v>974.72</v>
      </c>
    </row>
    <row r="26" spans="1:9" ht="12" customHeight="1">
      <c r="A26" s="311" t="s">
        <v>14</v>
      </c>
      <c r="B26" s="337" t="s">
        <v>186</v>
      </c>
      <c r="C26" s="524" t="s">
        <v>186</v>
      </c>
      <c r="D26" s="524"/>
      <c r="E26" s="524"/>
      <c r="F26" s="524"/>
      <c r="G26" s="324"/>
      <c r="H26" s="376"/>
      <c r="I26" s="376"/>
    </row>
    <row r="27" spans="1:9" ht="12" customHeight="1">
      <c r="A27" s="311" t="s">
        <v>16</v>
      </c>
      <c r="B27" s="337" t="s">
        <v>187</v>
      </c>
      <c r="C27" s="524" t="s">
        <v>187</v>
      </c>
      <c r="D27" s="524"/>
      <c r="E27" s="524"/>
      <c r="F27" s="524"/>
      <c r="G27" s="324" t="s">
        <v>624</v>
      </c>
      <c r="H27" s="376">
        <f>+H28+H29</f>
        <v>25170.37</v>
      </c>
      <c r="I27" s="376">
        <f>+I28+I29</f>
        <v>22300</v>
      </c>
    </row>
    <row r="28" spans="1:9" ht="12" customHeight="1">
      <c r="A28" s="311" t="s">
        <v>188</v>
      </c>
      <c r="B28" s="325" t="s">
        <v>189</v>
      </c>
      <c r="C28" s="524" t="s">
        <v>189</v>
      </c>
      <c r="D28" s="524"/>
      <c r="E28" s="524"/>
      <c r="F28" s="524"/>
      <c r="H28" s="376">
        <v>25170.37</v>
      </c>
      <c r="I28" s="376">
        <v>22300</v>
      </c>
    </row>
    <row r="29" spans="1:9" ht="9.75" customHeight="1">
      <c r="A29" s="311" t="s">
        <v>190</v>
      </c>
      <c r="B29" s="325" t="s">
        <v>191</v>
      </c>
      <c r="C29" s="524" t="s">
        <v>191</v>
      </c>
      <c r="D29" s="524"/>
      <c r="E29" s="524"/>
      <c r="F29" s="524"/>
      <c r="G29" s="324"/>
      <c r="H29" s="376"/>
      <c r="I29" s="376"/>
    </row>
    <row r="30" spans="1:9" ht="11.25" customHeight="1">
      <c r="A30" s="313" t="s">
        <v>19</v>
      </c>
      <c r="B30" s="323" t="s">
        <v>192</v>
      </c>
      <c r="C30" s="528" t="s">
        <v>192</v>
      </c>
      <c r="D30" s="528"/>
      <c r="E30" s="528"/>
      <c r="F30" s="528"/>
      <c r="G30" s="324" t="s">
        <v>662</v>
      </c>
      <c r="H30" s="374">
        <v>-225938.07</v>
      </c>
      <c r="I30" s="374">
        <f>+I31+I32+I33+I34+I35+I36+I37+I38+I39+I40+I41+I42+I43+I44</f>
        <v>-224473.23999999996</v>
      </c>
    </row>
    <row r="31" spans="1:9" ht="12" customHeight="1">
      <c r="A31" s="311" t="s">
        <v>12</v>
      </c>
      <c r="B31" s="337" t="s">
        <v>193</v>
      </c>
      <c r="C31" s="524" t="s">
        <v>194</v>
      </c>
      <c r="D31" s="535"/>
      <c r="E31" s="535"/>
      <c r="F31" s="535"/>
      <c r="G31" s="324" t="s">
        <v>663</v>
      </c>
      <c r="H31" s="376">
        <v>-178104.17</v>
      </c>
      <c r="I31" s="376">
        <v>-166064.71</v>
      </c>
    </row>
    <row r="32" spans="1:9" ht="12" customHeight="1">
      <c r="A32" s="311" t="s">
        <v>14</v>
      </c>
      <c r="B32" s="337" t="s">
        <v>195</v>
      </c>
      <c r="C32" s="524" t="s">
        <v>196</v>
      </c>
      <c r="D32" s="535"/>
      <c r="E32" s="535"/>
      <c r="F32" s="535"/>
      <c r="G32" s="324"/>
      <c r="H32" s="376">
        <v>-2765.42</v>
      </c>
      <c r="I32" s="376">
        <v>-2063.94</v>
      </c>
    </row>
    <row r="33" spans="1:9" ht="12" customHeight="1">
      <c r="A33" s="311" t="s">
        <v>16</v>
      </c>
      <c r="B33" s="337" t="s">
        <v>197</v>
      </c>
      <c r="C33" s="524" t="s">
        <v>198</v>
      </c>
      <c r="D33" s="535"/>
      <c r="E33" s="535"/>
      <c r="F33" s="535"/>
      <c r="G33" s="324"/>
      <c r="H33" s="376">
        <v>-16207.3</v>
      </c>
      <c r="I33" s="376">
        <v>-22639.55</v>
      </c>
    </row>
    <row r="34" spans="1:9" ht="12" customHeight="1">
      <c r="A34" s="311" t="s">
        <v>18</v>
      </c>
      <c r="B34" s="337" t="s">
        <v>199</v>
      </c>
      <c r="C34" s="530" t="s">
        <v>200</v>
      </c>
      <c r="D34" s="535"/>
      <c r="E34" s="535"/>
      <c r="F34" s="535"/>
      <c r="G34" s="324"/>
      <c r="H34" s="376">
        <v>-34.2</v>
      </c>
      <c r="I34" s="376">
        <v>-357.96</v>
      </c>
    </row>
    <row r="35" spans="1:9" ht="12" customHeight="1">
      <c r="A35" s="311" t="s">
        <v>40</v>
      </c>
      <c r="B35" s="337" t="s">
        <v>201</v>
      </c>
      <c r="C35" s="530" t="s">
        <v>202</v>
      </c>
      <c r="D35" s="535"/>
      <c r="E35" s="535"/>
      <c r="F35" s="535"/>
      <c r="G35" s="324"/>
      <c r="H35" s="376">
        <v>-9600</v>
      </c>
      <c r="I35" s="376">
        <v>-9452.46</v>
      </c>
    </row>
    <row r="36" spans="1:9" ht="12" customHeight="1">
      <c r="A36" s="311" t="s">
        <v>203</v>
      </c>
      <c r="B36" s="337" t="s">
        <v>204</v>
      </c>
      <c r="C36" s="530" t="s">
        <v>205</v>
      </c>
      <c r="D36" s="535"/>
      <c r="E36" s="535"/>
      <c r="F36" s="535"/>
      <c r="G36" s="324"/>
      <c r="H36" s="376">
        <v>-309.2</v>
      </c>
      <c r="I36" s="376">
        <v>-364.7</v>
      </c>
    </row>
    <row r="37" spans="1:9" ht="12" customHeight="1">
      <c r="A37" s="311" t="s">
        <v>206</v>
      </c>
      <c r="B37" s="337" t="s">
        <v>207</v>
      </c>
      <c r="C37" s="530" t="s">
        <v>208</v>
      </c>
      <c r="D37" s="535"/>
      <c r="E37" s="535"/>
      <c r="F37" s="535"/>
      <c r="G37" s="324"/>
      <c r="H37" s="376"/>
      <c r="I37" s="376"/>
    </row>
    <row r="38" spans="1:9" ht="12" customHeight="1">
      <c r="A38" s="311" t="s">
        <v>209</v>
      </c>
      <c r="B38" s="337" t="s">
        <v>210</v>
      </c>
      <c r="C38" s="524" t="s">
        <v>210</v>
      </c>
      <c r="D38" s="535"/>
      <c r="E38" s="535"/>
      <c r="F38" s="535"/>
      <c r="G38" s="324"/>
      <c r="H38" s="376"/>
      <c r="I38" s="376"/>
    </row>
    <row r="39" spans="1:9" ht="12" customHeight="1">
      <c r="A39" s="311" t="s">
        <v>211</v>
      </c>
      <c r="B39" s="337" t="s">
        <v>212</v>
      </c>
      <c r="C39" s="530" t="s">
        <v>212</v>
      </c>
      <c r="D39" s="535"/>
      <c r="E39" s="535"/>
      <c r="F39" s="535"/>
      <c r="G39" s="324"/>
      <c r="H39" s="376">
        <v>-13540.53</v>
      </c>
      <c r="I39" s="376">
        <v>-15518.24</v>
      </c>
    </row>
    <row r="40" spans="1:9" ht="12" customHeight="1">
      <c r="A40" s="311" t="s">
        <v>213</v>
      </c>
      <c r="B40" s="337" t="s">
        <v>214</v>
      </c>
      <c r="C40" s="524" t="s">
        <v>215</v>
      </c>
      <c r="D40" s="536"/>
      <c r="E40" s="536"/>
      <c r="F40" s="536"/>
      <c r="G40" s="324"/>
      <c r="H40" s="376"/>
      <c r="I40" s="376"/>
    </row>
    <row r="41" spans="1:9" ht="12" customHeight="1">
      <c r="A41" s="311" t="s">
        <v>216</v>
      </c>
      <c r="B41" s="337" t="s">
        <v>217</v>
      </c>
      <c r="C41" s="524" t="s">
        <v>218</v>
      </c>
      <c r="D41" s="535"/>
      <c r="E41" s="535"/>
      <c r="F41" s="535"/>
      <c r="G41" s="324"/>
      <c r="H41" s="376"/>
      <c r="I41" s="376"/>
    </row>
    <row r="42" spans="1:9" ht="12.75" customHeight="1">
      <c r="A42" s="311" t="s">
        <v>219</v>
      </c>
      <c r="B42" s="337" t="s">
        <v>220</v>
      </c>
      <c r="C42" s="524" t="s">
        <v>221</v>
      </c>
      <c r="D42" s="535"/>
      <c r="E42" s="535"/>
      <c r="F42" s="535"/>
      <c r="G42" s="324"/>
      <c r="H42" s="376"/>
      <c r="I42" s="376"/>
    </row>
    <row r="43" spans="1:9" ht="12.75" customHeight="1">
      <c r="A43" s="311" t="s">
        <v>222</v>
      </c>
      <c r="B43" s="337" t="s">
        <v>223</v>
      </c>
      <c r="C43" s="524" t="s">
        <v>224</v>
      </c>
      <c r="D43" s="535"/>
      <c r="E43" s="535"/>
      <c r="F43" s="535"/>
      <c r="G43" s="324"/>
      <c r="H43" s="376">
        <v>-5377.25</v>
      </c>
      <c r="I43" s="376">
        <v>-8011.68</v>
      </c>
    </row>
    <row r="44" spans="1:9" ht="10.5" customHeight="1">
      <c r="A44" s="311" t="s">
        <v>225</v>
      </c>
      <c r="B44" s="337" t="s">
        <v>226</v>
      </c>
      <c r="C44" s="543" t="s">
        <v>227</v>
      </c>
      <c r="D44" s="544"/>
      <c r="E44" s="544"/>
      <c r="F44" s="545"/>
      <c r="G44" s="324"/>
      <c r="H44" s="377"/>
      <c r="I44" s="377"/>
    </row>
    <row r="45" spans="1:9" ht="12" customHeight="1">
      <c r="A45" s="323" t="s">
        <v>20</v>
      </c>
      <c r="B45" s="338" t="s">
        <v>228</v>
      </c>
      <c r="C45" s="540" t="s">
        <v>228</v>
      </c>
      <c r="D45" s="541"/>
      <c r="E45" s="541"/>
      <c r="F45" s="542"/>
      <c r="G45" s="324"/>
      <c r="H45" s="376">
        <v>187.38</v>
      </c>
      <c r="I45" s="376">
        <v>1406.1</v>
      </c>
    </row>
    <row r="46" spans="1:9" ht="11.25" customHeight="1">
      <c r="A46" s="323" t="s">
        <v>43</v>
      </c>
      <c r="B46" s="323" t="s">
        <v>229</v>
      </c>
      <c r="C46" s="546" t="s">
        <v>229</v>
      </c>
      <c r="D46" s="541"/>
      <c r="E46" s="541"/>
      <c r="F46" s="542"/>
      <c r="G46" s="326"/>
      <c r="H46" s="377"/>
      <c r="I46" s="377"/>
    </row>
    <row r="47" spans="1:9" ht="11.25" customHeight="1">
      <c r="A47" s="325" t="s">
        <v>230</v>
      </c>
      <c r="B47" s="337" t="s">
        <v>231</v>
      </c>
      <c r="C47" s="543" t="s">
        <v>232</v>
      </c>
      <c r="D47" s="544"/>
      <c r="E47" s="544"/>
      <c r="F47" s="545"/>
      <c r="G47" s="327"/>
      <c r="H47" s="377"/>
      <c r="I47" s="377"/>
    </row>
    <row r="48" spans="1:9" ht="12.75" customHeight="1">
      <c r="A48" s="325" t="s">
        <v>14</v>
      </c>
      <c r="B48" s="337" t="s">
        <v>233</v>
      </c>
      <c r="C48" s="543" t="s">
        <v>233</v>
      </c>
      <c r="D48" s="544"/>
      <c r="E48" s="544"/>
      <c r="F48" s="545"/>
      <c r="G48" s="327"/>
      <c r="H48" s="377"/>
      <c r="I48" s="377"/>
    </row>
    <row r="49" spans="1:9" ht="12" customHeight="1">
      <c r="A49" s="325" t="s">
        <v>234</v>
      </c>
      <c r="B49" s="337" t="s">
        <v>235</v>
      </c>
      <c r="C49" s="543" t="s">
        <v>236</v>
      </c>
      <c r="D49" s="544"/>
      <c r="E49" s="544"/>
      <c r="F49" s="545"/>
      <c r="G49" s="327"/>
      <c r="H49" s="377"/>
      <c r="I49" s="377"/>
    </row>
    <row r="50" spans="1:9" ht="12.75">
      <c r="A50" s="323" t="s">
        <v>50</v>
      </c>
      <c r="B50" s="338" t="s">
        <v>237</v>
      </c>
      <c r="C50" s="540" t="s">
        <v>237</v>
      </c>
      <c r="D50" s="541"/>
      <c r="E50" s="541"/>
      <c r="F50" s="542"/>
      <c r="G50" s="324"/>
      <c r="H50" s="376"/>
      <c r="I50" s="376"/>
    </row>
    <row r="51" spans="1:9" ht="25.5" customHeight="1">
      <c r="A51" s="323" t="s">
        <v>79</v>
      </c>
      <c r="B51" s="338" t="s">
        <v>238</v>
      </c>
      <c r="C51" s="537" t="s">
        <v>238</v>
      </c>
      <c r="D51" s="538"/>
      <c r="E51" s="538"/>
      <c r="F51" s="539"/>
      <c r="G51" s="322"/>
      <c r="H51" s="376"/>
      <c r="I51" s="376"/>
    </row>
    <row r="52" spans="1:9" ht="9.75" customHeight="1">
      <c r="A52" s="323" t="s">
        <v>123</v>
      </c>
      <c r="B52" s="338" t="s">
        <v>239</v>
      </c>
      <c r="C52" s="540" t="s">
        <v>239</v>
      </c>
      <c r="D52" s="541"/>
      <c r="E52" s="541"/>
      <c r="F52" s="542"/>
      <c r="G52" s="322"/>
      <c r="H52" s="376"/>
      <c r="I52" s="376"/>
    </row>
    <row r="53" spans="1:9" ht="24.75" customHeight="1">
      <c r="A53" s="323" t="s">
        <v>240</v>
      </c>
      <c r="B53" s="323" t="s">
        <v>241</v>
      </c>
      <c r="C53" s="548" t="s">
        <v>241</v>
      </c>
      <c r="D53" s="538"/>
      <c r="E53" s="538"/>
      <c r="F53" s="539"/>
      <c r="G53" s="324" t="s">
        <v>661</v>
      </c>
      <c r="H53" s="376">
        <v>187.38</v>
      </c>
      <c r="I53" s="376">
        <v>1406.1</v>
      </c>
    </row>
    <row r="54" spans="1:9" ht="12.75">
      <c r="A54" s="323" t="s">
        <v>12</v>
      </c>
      <c r="B54" s="323" t="s">
        <v>242</v>
      </c>
      <c r="C54" s="546" t="s">
        <v>242</v>
      </c>
      <c r="D54" s="541"/>
      <c r="E54" s="541"/>
      <c r="F54" s="542"/>
      <c r="G54" s="322"/>
      <c r="H54" s="376"/>
      <c r="I54" s="376"/>
    </row>
    <row r="55" spans="1:9" ht="11.25" customHeight="1">
      <c r="A55" s="323" t="s">
        <v>243</v>
      </c>
      <c r="B55" s="338" t="s">
        <v>244</v>
      </c>
      <c r="C55" s="540" t="s">
        <v>244</v>
      </c>
      <c r="D55" s="541"/>
      <c r="E55" s="541"/>
      <c r="F55" s="542"/>
      <c r="G55" s="322"/>
      <c r="H55" s="376">
        <v>187.38</v>
      </c>
      <c r="I55" s="376">
        <v>1406.1</v>
      </c>
    </row>
    <row r="56" spans="1:9" ht="10.5" customHeight="1">
      <c r="A56" s="325" t="s">
        <v>12</v>
      </c>
      <c r="B56" s="337" t="s">
        <v>245</v>
      </c>
      <c r="C56" s="543" t="s">
        <v>245</v>
      </c>
      <c r="D56" s="544"/>
      <c r="E56" s="544"/>
      <c r="F56" s="545"/>
      <c r="G56" s="324"/>
      <c r="H56" s="376"/>
      <c r="I56" s="376"/>
    </row>
    <row r="57" spans="1:9" ht="13.5" customHeight="1">
      <c r="A57" s="325" t="s">
        <v>14</v>
      </c>
      <c r="B57" s="337" t="s">
        <v>246</v>
      </c>
      <c r="C57" s="543" t="s">
        <v>246</v>
      </c>
      <c r="D57" s="544"/>
      <c r="E57" s="544"/>
      <c r="F57" s="545"/>
      <c r="G57" s="324"/>
      <c r="H57" s="376"/>
      <c r="I57" s="376"/>
    </row>
    <row r="58" spans="1:9" s="4" customFormat="1" ht="13.5" customHeight="1">
      <c r="A58" s="331"/>
      <c r="B58" s="331"/>
      <c r="C58" s="331"/>
      <c r="D58" s="331"/>
      <c r="E58" s="331"/>
      <c r="F58" s="547"/>
      <c r="G58" s="547"/>
      <c r="H58" s="378"/>
      <c r="I58" s="378"/>
    </row>
    <row r="59" spans="1:9" s="4" customFormat="1" ht="13.5" customHeight="1">
      <c r="A59" s="549" t="s">
        <v>670</v>
      </c>
      <c r="B59" s="549"/>
      <c r="C59" s="549"/>
      <c r="D59" s="549"/>
      <c r="E59" s="331"/>
      <c r="F59" s="332"/>
      <c r="G59" s="332"/>
      <c r="H59" s="553" t="s">
        <v>671</v>
      </c>
      <c r="I59" s="553"/>
    </row>
    <row r="60" spans="1:9" s="4" customFormat="1" ht="12.75" customHeight="1">
      <c r="A60" s="551" t="s">
        <v>646</v>
      </c>
      <c r="B60" s="551"/>
      <c r="C60" s="551"/>
      <c r="D60" s="551"/>
      <c r="E60" s="551"/>
      <c r="F60" s="332"/>
      <c r="G60" s="334" t="s">
        <v>167</v>
      </c>
      <c r="H60" s="552" t="s">
        <v>86</v>
      </c>
      <c r="I60" s="552"/>
    </row>
    <row r="61" spans="1:9" s="4" customFormat="1" ht="12.75">
      <c r="A61" s="554"/>
      <c r="B61" s="555"/>
      <c r="C61" s="555"/>
      <c r="D61" s="555"/>
      <c r="E61" s="333"/>
      <c r="F61" s="335"/>
      <c r="G61" s="335"/>
      <c r="H61" s="378"/>
      <c r="I61" s="378"/>
    </row>
    <row r="62" spans="1:9" s="4" customFormat="1" ht="13.5" customHeight="1">
      <c r="A62" s="554" t="s">
        <v>667</v>
      </c>
      <c r="B62" s="554"/>
      <c r="C62" s="554"/>
      <c r="D62" s="554"/>
      <c r="E62" s="554"/>
      <c r="F62" s="332"/>
      <c r="G62" s="332"/>
      <c r="H62" s="556" t="s">
        <v>649</v>
      </c>
      <c r="I62" s="556"/>
    </row>
    <row r="63" spans="1:9" s="4" customFormat="1" ht="12.75" customHeight="1">
      <c r="A63" s="551" t="s">
        <v>130</v>
      </c>
      <c r="B63" s="551"/>
      <c r="C63" s="551"/>
      <c r="D63" s="551"/>
      <c r="E63" s="551"/>
      <c r="F63" s="332"/>
      <c r="G63" s="334" t="s">
        <v>167</v>
      </c>
      <c r="H63" s="552" t="s">
        <v>86</v>
      </c>
      <c r="I63" s="552"/>
    </row>
    <row r="64" spans="1:9" ht="12.75">
      <c r="A64" s="336"/>
      <c r="B64" s="336"/>
      <c r="C64" s="336"/>
      <c r="D64" s="336"/>
      <c r="E64" s="336"/>
      <c r="F64" s="336"/>
      <c r="G64" s="336"/>
      <c r="H64" s="379"/>
      <c r="I64" s="379"/>
    </row>
    <row r="65" spans="1:9" ht="12.75">
      <c r="A65" s="336"/>
      <c r="B65" s="336"/>
      <c r="C65" s="336"/>
      <c r="D65" s="336"/>
      <c r="E65" s="336"/>
      <c r="F65" s="336"/>
      <c r="G65" s="336"/>
      <c r="H65" s="379"/>
      <c r="I65" s="379"/>
    </row>
  </sheetData>
  <sheetProtection/>
  <mergeCells count="64">
    <mergeCell ref="A59:D59"/>
    <mergeCell ref="G2:I3"/>
    <mergeCell ref="A63:E63"/>
    <mergeCell ref="H63:I63"/>
    <mergeCell ref="H59:I59"/>
    <mergeCell ref="A61:D61"/>
    <mergeCell ref="A62:E62"/>
    <mergeCell ref="H62:I62"/>
    <mergeCell ref="A60:E60"/>
    <mergeCell ref="H60:I60"/>
    <mergeCell ref="C57:F57"/>
    <mergeCell ref="F58:G58"/>
    <mergeCell ref="C47:F47"/>
    <mergeCell ref="C48:F48"/>
    <mergeCell ref="C49:F49"/>
    <mergeCell ref="C50:F50"/>
    <mergeCell ref="C53:F53"/>
    <mergeCell ref="C54:F54"/>
    <mergeCell ref="C55:F55"/>
    <mergeCell ref="C56:F56"/>
    <mergeCell ref="C37:F37"/>
    <mergeCell ref="C38:F38"/>
    <mergeCell ref="C51:F51"/>
    <mergeCell ref="C52:F52"/>
    <mergeCell ref="C41:F41"/>
    <mergeCell ref="C42:F42"/>
    <mergeCell ref="C43:F43"/>
    <mergeCell ref="C44:F44"/>
    <mergeCell ref="C45:F45"/>
    <mergeCell ref="C46:F46"/>
    <mergeCell ref="C39:F39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25:F25"/>
    <mergeCell ref="C26:F26"/>
    <mergeCell ref="A13:I13"/>
    <mergeCell ref="A14:I14"/>
    <mergeCell ref="A16:I16"/>
    <mergeCell ref="A17:I17"/>
    <mergeCell ref="C27:F27"/>
    <mergeCell ref="C28:F28"/>
    <mergeCell ref="A18:I18"/>
    <mergeCell ref="A19:B19"/>
    <mergeCell ref="C19:F19"/>
    <mergeCell ref="C20:F20"/>
    <mergeCell ref="C21:F21"/>
    <mergeCell ref="C22:F22"/>
    <mergeCell ref="C23:F23"/>
    <mergeCell ref="C24:F24"/>
    <mergeCell ref="A11:I11"/>
    <mergeCell ref="A12:I12"/>
    <mergeCell ref="A5:I5"/>
    <mergeCell ref="A6:I6"/>
    <mergeCell ref="A7:I7"/>
    <mergeCell ref="A8:I8"/>
    <mergeCell ref="A9:I9"/>
    <mergeCell ref="A10:I1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showZeros="0" zoomScalePageLayoutView="0" workbookViewId="0" topLeftCell="A56">
      <selection activeCell="G46" sqref="G46"/>
    </sheetView>
  </sheetViews>
  <sheetFormatPr defaultColWidth="9.140625" defaultRowHeight="12.75"/>
  <cols>
    <col min="1" max="1" width="5.8515625" style="88" customWidth="1"/>
    <col min="2" max="3" width="1.28515625" style="90" customWidth="1"/>
    <col min="4" max="4" width="2.7109375" style="90" customWidth="1"/>
    <col min="5" max="5" width="27.140625" style="90" customWidth="1"/>
    <col min="6" max="6" width="8.28125" style="87" customWidth="1"/>
    <col min="7" max="7" width="10.57421875" style="88" customWidth="1"/>
    <col min="8" max="8" width="13.28125" style="88" customWidth="1"/>
    <col min="9" max="9" width="10.7109375" style="88" customWidth="1"/>
    <col min="10" max="10" width="10.8515625" style="88" customWidth="1"/>
    <col min="11" max="11" width="11.8515625" style="88" customWidth="1"/>
    <col min="12" max="12" width="10.7109375" style="88" customWidth="1"/>
    <col min="13" max="16384" width="9.140625" style="88" customWidth="1"/>
  </cols>
  <sheetData>
    <row r="1" spans="1:11" ht="12.75">
      <c r="A1" s="86"/>
      <c r="B1" s="87"/>
      <c r="C1" s="87"/>
      <c r="D1" s="87"/>
      <c r="E1" s="87"/>
      <c r="G1" s="86"/>
      <c r="I1" s="89"/>
      <c r="J1" s="86"/>
      <c r="K1" s="86"/>
    </row>
    <row r="2" spans="7:12" ht="16.5" customHeight="1">
      <c r="G2" s="91"/>
      <c r="I2" s="611"/>
      <c r="J2" s="611"/>
      <c r="K2" s="611"/>
      <c r="L2" s="611"/>
    </row>
    <row r="3" spans="7:12" ht="12" customHeight="1">
      <c r="G3" s="91"/>
      <c r="I3" s="611"/>
      <c r="J3" s="611"/>
      <c r="K3" s="611"/>
      <c r="L3" s="611"/>
    </row>
    <row r="5" spans="1:12" ht="12.75" customHeight="1">
      <c r="A5" s="612" t="s">
        <v>247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</row>
    <row r="6" spans="1:12" ht="15.75">
      <c r="A6" s="560" t="str">
        <f>+2_VSAFAS_2p!A6:G6</f>
        <v>Kazlų Rūdos sporto centras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</row>
    <row r="7" spans="1:12" ht="12.75">
      <c r="A7" s="561" t="s">
        <v>3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</row>
    <row r="8" spans="1:12" ht="15.75">
      <c r="A8" s="560" t="str">
        <f>+2_VSAFAS_2p!A8:G8</f>
        <v>Įst. k. 188749388, Kazlų Rūda S. Daukanto g. 18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</row>
    <row r="9" spans="1:12" ht="12.75">
      <c r="A9" s="557" t="s">
        <v>627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</row>
    <row r="10" spans="1:6" ht="12.75">
      <c r="A10" s="558"/>
      <c r="B10" s="559"/>
      <c r="C10" s="559"/>
      <c r="D10" s="559"/>
      <c r="E10" s="559"/>
      <c r="F10" s="559"/>
    </row>
    <row r="11" spans="1:12" ht="15.75" customHeight="1">
      <c r="A11" s="562" t="s">
        <v>248</v>
      </c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</row>
    <row r="12" spans="1:12" ht="12.75" customHeight="1">
      <c r="A12" s="562" t="s">
        <v>672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</row>
    <row r="13" spans="1:12" ht="12.75">
      <c r="A13" s="563" t="s">
        <v>673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</row>
    <row r="14" spans="1:12" ht="12.75" customHeight="1">
      <c r="A14" s="564" t="s">
        <v>5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</row>
    <row r="15" spans="1:12" ht="12.75" customHeight="1">
      <c r="A15" s="92"/>
      <c r="B15" s="93"/>
      <c r="C15" s="93"/>
      <c r="D15" s="93"/>
      <c r="E15" s="93"/>
      <c r="F15" s="565" t="s">
        <v>668</v>
      </c>
      <c r="G15" s="565"/>
      <c r="H15" s="565"/>
      <c r="I15" s="565"/>
      <c r="J15" s="565"/>
      <c r="K15" s="565"/>
      <c r="L15" s="565"/>
    </row>
    <row r="16" spans="1:12" ht="24.75" customHeight="1">
      <c r="A16" s="566" t="s">
        <v>131</v>
      </c>
      <c r="B16" s="568" t="s">
        <v>6</v>
      </c>
      <c r="C16" s="569"/>
      <c r="D16" s="569"/>
      <c r="E16" s="570"/>
      <c r="F16" s="574" t="s">
        <v>7</v>
      </c>
      <c r="G16" s="576" t="s">
        <v>175</v>
      </c>
      <c r="H16" s="577"/>
      <c r="I16" s="578"/>
      <c r="J16" s="576" t="s">
        <v>176</v>
      </c>
      <c r="K16" s="577"/>
      <c r="L16" s="578"/>
    </row>
    <row r="17" spans="1:12" ht="38.25">
      <c r="A17" s="567"/>
      <c r="B17" s="571"/>
      <c r="C17" s="572"/>
      <c r="D17" s="572"/>
      <c r="E17" s="573"/>
      <c r="F17" s="575"/>
      <c r="G17" s="95" t="s">
        <v>249</v>
      </c>
      <c r="H17" s="95" t="s">
        <v>250</v>
      </c>
      <c r="I17" s="96" t="s">
        <v>136</v>
      </c>
      <c r="J17" s="95" t="s">
        <v>249</v>
      </c>
      <c r="K17" s="95" t="s">
        <v>251</v>
      </c>
      <c r="L17" s="96" t="s">
        <v>136</v>
      </c>
    </row>
    <row r="18" spans="1:12" ht="12.75" customHeight="1">
      <c r="A18" s="97">
        <v>1</v>
      </c>
      <c r="B18" s="579">
        <v>2</v>
      </c>
      <c r="C18" s="580"/>
      <c r="D18" s="580"/>
      <c r="E18" s="581"/>
      <c r="F18" s="98" t="s">
        <v>252</v>
      </c>
      <c r="G18" s="95">
        <v>4</v>
      </c>
      <c r="H18" s="95">
        <v>5</v>
      </c>
      <c r="I18" s="95">
        <v>6</v>
      </c>
      <c r="J18" s="99">
        <v>7</v>
      </c>
      <c r="K18" s="99">
        <v>8</v>
      </c>
      <c r="L18" s="99">
        <v>9</v>
      </c>
    </row>
    <row r="19" spans="1:12" s="90" customFormat="1" ht="24.75" customHeight="1">
      <c r="A19" s="95" t="s">
        <v>10</v>
      </c>
      <c r="B19" s="582" t="s">
        <v>253</v>
      </c>
      <c r="C19" s="583"/>
      <c r="D19" s="584"/>
      <c r="E19" s="585"/>
      <c r="F19" s="101"/>
      <c r="G19" s="457">
        <v>-3187.07</v>
      </c>
      <c r="H19" s="457">
        <v>0</v>
      </c>
      <c r="I19" s="457">
        <v>-3187.07</v>
      </c>
      <c r="J19" s="380">
        <v>2056.9</v>
      </c>
      <c r="K19" s="380">
        <v>0</v>
      </c>
      <c r="L19" s="380">
        <v>2056.9</v>
      </c>
    </row>
    <row r="20" spans="1:12" s="90" customFormat="1" ht="12.75" customHeight="1">
      <c r="A20" s="102" t="s">
        <v>12</v>
      </c>
      <c r="B20" s="103" t="s">
        <v>254</v>
      </c>
      <c r="C20" s="104"/>
      <c r="D20" s="105"/>
      <c r="E20" s="106"/>
      <c r="F20" s="101"/>
      <c r="G20" s="380">
        <f>+G21+G26+G27+G28+G29+G30+G31</f>
        <v>253924.71000000002</v>
      </c>
      <c r="H20" s="380">
        <v>0</v>
      </c>
      <c r="I20" s="380">
        <f aca="true" t="shared" si="0" ref="I20:I71">SUM(G20:H20)</f>
        <v>253924.71000000002</v>
      </c>
      <c r="J20" s="380">
        <v>248304.32</v>
      </c>
      <c r="K20" s="380">
        <v>0</v>
      </c>
      <c r="L20" s="380">
        <v>248304.32</v>
      </c>
    </row>
    <row r="21" spans="1:12" s="90" customFormat="1" ht="25.5" customHeight="1">
      <c r="A21" s="102" t="s">
        <v>179</v>
      </c>
      <c r="B21" s="586" t="s">
        <v>255</v>
      </c>
      <c r="C21" s="587"/>
      <c r="D21" s="587"/>
      <c r="E21" s="588"/>
      <c r="F21" s="107"/>
      <c r="G21" s="380">
        <f>+G22+G23+G24+G25</f>
        <v>207864.18000000002</v>
      </c>
      <c r="H21" s="380">
        <v>0</v>
      </c>
      <c r="I21" s="380">
        <f t="shared" si="0"/>
        <v>207864.18000000002</v>
      </c>
      <c r="J21" s="380">
        <v>200217.9</v>
      </c>
      <c r="K21" s="380">
        <v>0</v>
      </c>
      <c r="L21" s="380">
        <v>200217.9</v>
      </c>
    </row>
    <row r="22" spans="1:12" s="90" customFormat="1" ht="12.75" customHeight="1">
      <c r="A22" s="108" t="s">
        <v>256</v>
      </c>
      <c r="B22" s="109"/>
      <c r="C22" s="110"/>
      <c r="D22" s="111" t="s">
        <v>257</v>
      </c>
      <c r="E22" s="112"/>
      <c r="F22" s="113"/>
      <c r="G22" s="381">
        <v>9066</v>
      </c>
      <c r="H22" s="381"/>
      <c r="I22" s="380">
        <v>9066</v>
      </c>
      <c r="J22" s="381">
        <v>13800</v>
      </c>
      <c r="K22" s="381"/>
      <c r="L22" s="380">
        <v>13800</v>
      </c>
    </row>
    <row r="23" spans="1:12" s="90" customFormat="1" ht="12.75" customHeight="1">
      <c r="A23" s="108" t="s">
        <v>258</v>
      </c>
      <c r="B23" s="109"/>
      <c r="C23" s="110"/>
      <c r="D23" s="111" t="s">
        <v>46</v>
      </c>
      <c r="E23" s="114"/>
      <c r="F23" s="115"/>
      <c r="G23" s="381">
        <v>196785.66</v>
      </c>
      <c r="H23" s="381"/>
      <c r="I23" s="380">
        <v>196785.66</v>
      </c>
      <c r="J23" s="381">
        <v>184191.09</v>
      </c>
      <c r="K23" s="381"/>
      <c r="L23" s="380">
        <v>184191.09</v>
      </c>
    </row>
    <row r="24" spans="1:12" s="90" customFormat="1" ht="27" customHeight="1">
      <c r="A24" s="108" t="s">
        <v>259</v>
      </c>
      <c r="B24" s="109"/>
      <c r="C24" s="110"/>
      <c r="D24" s="589" t="s">
        <v>260</v>
      </c>
      <c r="E24" s="590"/>
      <c r="F24" s="115"/>
      <c r="G24" s="381">
        <v>1341.57</v>
      </c>
      <c r="H24" s="381"/>
      <c r="I24" s="380">
        <v>1341.57</v>
      </c>
      <c r="J24" s="381"/>
      <c r="K24" s="381"/>
      <c r="L24" s="380"/>
    </row>
    <row r="25" spans="1:12" s="90" customFormat="1" ht="12.75" customHeight="1">
      <c r="A25" s="108" t="s">
        <v>261</v>
      </c>
      <c r="B25" s="109"/>
      <c r="C25" s="111" t="s">
        <v>49</v>
      </c>
      <c r="D25" s="116"/>
      <c r="E25" s="117"/>
      <c r="F25" s="118"/>
      <c r="G25" s="381">
        <v>670.95</v>
      </c>
      <c r="H25" s="381"/>
      <c r="I25" s="380">
        <v>670.95</v>
      </c>
      <c r="J25" s="381">
        <v>2226.81</v>
      </c>
      <c r="K25" s="381"/>
      <c r="L25" s="380">
        <v>2226.81</v>
      </c>
    </row>
    <row r="26" spans="1:12" s="90" customFormat="1" ht="12.75" customHeight="1">
      <c r="A26" s="119" t="s">
        <v>180</v>
      </c>
      <c r="B26" s="120"/>
      <c r="C26" s="110" t="s">
        <v>262</v>
      </c>
      <c r="D26" s="121"/>
      <c r="E26" s="117"/>
      <c r="F26" s="122"/>
      <c r="G26" s="380"/>
      <c r="H26" s="380"/>
      <c r="I26" s="380"/>
      <c r="J26" s="380"/>
      <c r="K26" s="380"/>
      <c r="L26" s="380"/>
    </row>
    <row r="27" spans="1:12" s="90" customFormat="1" ht="12.75" customHeight="1">
      <c r="A27" s="123" t="s">
        <v>263</v>
      </c>
      <c r="B27" s="109"/>
      <c r="C27" s="124" t="s">
        <v>264</v>
      </c>
      <c r="D27" s="125"/>
      <c r="E27" s="126"/>
      <c r="F27" s="122"/>
      <c r="G27" s="380"/>
      <c r="H27" s="380"/>
      <c r="I27" s="380"/>
      <c r="J27" s="380"/>
      <c r="K27" s="380"/>
      <c r="L27" s="380"/>
    </row>
    <row r="28" spans="1:12" s="90" customFormat="1" ht="12.75" customHeight="1">
      <c r="A28" s="119" t="s">
        <v>184</v>
      </c>
      <c r="B28" s="120"/>
      <c r="C28" s="127" t="s">
        <v>265</v>
      </c>
      <c r="D28" s="127"/>
      <c r="E28" s="128"/>
      <c r="F28" s="122"/>
      <c r="G28" s="380">
        <v>25170.37</v>
      </c>
      <c r="H28" s="380"/>
      <c r="I28" s="380">
        <v>25170.37</v>
      </c>
      <c r="J28" s="380">
        <v>25786.42</v>
      </c>
      <c r="K28" s="380"/>
      <c r="L28" s="380">
        <v>25786.42</v>
      </c>
    </row>
    <row r="29" spans="1:12" s="90" customFormat="1" ht="12.75" customHeight="1">
      <c r="A29" s="119" t="s">
        <v>266</v>
      </c>
      <c r="B29" s="120"/>
      <c r="C29" s="127" t="s">
        <v>267</v>
      </c>
      <c r="D29" s="129"/>
      <c r="E29" s="130"/>
      <c r="F29" s="122"/>
      <c r="G29" s="380">
        <v>20890.16</v>
      </c>
      <c r="H29" s="380"/>
      <c r="I29" s="380">
        <v>20890.16</v>
      </c>
      <c r="J29" s="380">
        <v>22300</v>
      </c>
      <c r="K29" s="380"/>
      <c r="L29" s="380">
        <v>22300</v>
      </c>
    </row>
    <row r="30" spans="1:12" s="90" customFormat="1" ht="12.75" customHeight="1">
      <c r="A30" s="119" t="s">
        <v>268</v>
      </c>
      <c r="B30" s="120"/>
      <c r="C30" s="127" t="s">
        <v>269</v>
      </c>
      <c r="D30" s="127"/>
      <c r="E30" s="128"/>
      <c r="F30" s="122"/>
      <c r="G30" s="380"/>
      <c r="H30" s="380"/>
      <c r="I30" s="380">
        <f t="shared" si="0"/>
        <v>0</v>
      </c>
      <c r="J30" s="380"/>
      <c r="K30" s="380"/>
      <c r="L30" s="380"/>
    </row>
    <row r="31" spans="1:12" s="90" customFormat="1" ht="12.75" customHeight="1">
      <c r="A31" s="119" t="s">
        <v>270</v>
      </c>
      <c r="B31" s="120"/>
      <c r="C31" s="127" t="s">
        <v>271</v>
      </c>
      <c r="D31" s="127"/>
      <c r="E31" s="128"/>
      <c r="F31" s="122"/>
      <c r="G31" s="380"/>
      <c r="H31" s="380">
        <v>0</v>
      </c>
      <c r="I31" s="380">
        <f t="shared" si="0"/>
        <v>0</v>
      </c>
      <c r="J31" s="380"/>
      <c r="K31" s="380">
        <v>0</v>
      </c>
      <c r="L31" s="380">
        <f aca="true" t="shared" si="1" ref="L31:L71">SUM(J31:K31)</f>
        <v>0</v>
      </c>
    </row>
    <row r="32" spans="1:12" s="90" customFormat="1" ht="12.75" customHeight="1">
      <c r="A32" s="102" t="s">
        <v>14</v>
      </c>
      <c r="B32" s="131" t="s">
        <v>272</v>
      </c>
      <c r="C32" s="132"/>
      <c r="D32" s="132"/>
      <c r="E32" s="133"/>
      <c r="F32" s="122"/>
      <c r="G32" s="380">
        <v>25170.37</v>
      </c>
      <c r="H32" s="380"/>
      <c r="I32" s="380">
        <v>25170.37</v>
      </c>
      <c r="J32" s="380">
        <v>-22300</v>
      </c>
      <c r="K32" s="380"/>
      <c r="L32" s="380">
        <v>-22300</v>
      </c>
    </row>
    <row r="33" spans="1:12" s="90" customFormat="1" ht="12.75" customHeight="1">
      <c r="A33" s="119" t="s">
        <v>58</v>
      </c>
      <c r="B33" s="120"/>
      <c r="C33" s="134" t="s">
        <v>273</v>
      </c>
      <c r="D33" s="134"/>
      <c r="E33" s="107"/>
      <c r="F33" s="135"/>
      <c r="G33" s="380"/>
      <c r="H33" s="380"/>
      <c r="I33" s="380">
        <f t="shared" si="0"/>
        <v>0</v>
      </c>
      <c r="J33" s="380"/>
      <c r="K33" s="380"/>
      <c r="L33" s="380">
        <f t="shared" si="1"/>
        <v>0</v>
      </c>
    </row>
    <row r="34" spans="1:12" s="90" customFormat="1" ht="12.75" customHeight="1">
      <c r="A34" s="119" t="s">
        <v>60</v>
      </c>
      <c r="B34" s="120"/>
      <c r="C34" s="134" t="s">
        <v>274</v>
      </c>
      <c r="D34" s="134"/>
      <c r="E34" s="107"/>
      <c r="F34" s="135"/>
      <c r="G34" s="380">
        <v>25170.37</v>
      </c>
      <c r="H34" s="380"/>
      <c r="I34" s="380">
        <v>25170.37</v>
      </c>
      <c r="J34" s="380">
        <v>-22300</v>
      </c>
      <c r="K34" s="380"/>
      <c r="L34" s="380">
        <v>-22300</v>
      </c>
    </row>
    <row r="35" spans="1:12" s="90" customFormat="1" ht="24.75" customHeight="1">
      <c r="A35" s="119" t="s">
        <v>275</v>
      </c>
      <c r="B35" s="120"/>
      <c r="C35" s="597" t="s">
        <v>276</v>
      </c>
      <c r="D35" s="598"/>
      <c r="E35" s="599"/>
      <c r="F35" s="135"/>
      <c r="G35" s="380"/>
      <c r="H35" s="380"/>
      <c r="I35" s="380">
        <f t="shared" si="0"/>
        <v>0</v>
      </c>
      <c r="J35" s="380"/>
      <c r="K35" s="380"/>
      <c r="L35" s="380">
        <f t="shared" si="1"/>
        <v>0</v>
      </c>
    </row>
    <row r="36" spans="1:12" s="90" customFormat="1" ht="12.75" customHeight="1">
      <c r="A36" s="119" t="s">
        <v>64</v>
      </c>
      <c r="B36" s="120"/>
      <c r="C36" s="110" t="s">
        <v>277</v>
      </c>
      <c r="D36" s="114"/>
      <c r="E36" s="112"/>
      <c r="F36" s="135"/>
      <c r="G36" s="380"/>
      <c r="H36" s="380"/>
      <c r="I36" s="380">
        <f t="shared" si="0"/>
        <v>0</v>
      </c>
      <c r="J36" s="380"/>
      <c r="K36" s="380"/>
      <c r="L36" s="380">
        <f t="shared" si="1"/>
        <v>0</v>
      </c>
    </row>
    <row r="37" spans="1:12" s="90" customFormat="1" ht="15.75" customHeight="1">
      <c r="A37" s="119" t="s">
        <v>278</v>
      </c>
      <c r="B37" s="120"/>
      <c r="C37" s="589" t="s">
        <v>279</v>
      </c>
      <c r="D37" s="595"/>
      <c r="E37" s="596"/>
      <c r="F37" s="135"/>
      <c r="G37" s="380"/>
      <c r="H37" s="380"/>
      <c r="I37" s="380">
        <f t="shared" si="0"/>
        <v>0</v>
      </c>
      <c r="J37" s="380"/>
      <c r="K37" s="380"/>
      <c r="L37" s="380">
        <f t="shared" si="1"/>
        <v>0</v>
      </c>
    </row>
    <row r="38" spans="1:12" s="90" customFormat="1" ht="12.75" customHeight="1">
      <c r="A38" s="119" t="s">
        <v>280</v>
      </c>
      <c r="B38" s="120"/>
      <c r="C38" s="134" t="s">
        <v>281</v>
      </c>
      <c r="D38" s="134"/>
      <c r="E38" s="107"/>
      <c r="F38" s="135"/>
      <c r="G38" s="380"/>
      <c r="H38" s="380"/>
      <c r="I38" s="380">
        <f t="shared" si="0"/>
        <v>0</v>
      </c>
      <c r="J38" s="380"/>
      <c r="K38" s="380"/>
      <c r="L38" s="380">
        <f t="shared" si="1"/>
        <v>0</v>
      </c>
    </row>
    <row r="39" spans="1:12" s="90" customFormat="1" ht="12.75" customHeight="1">
      <c r="A39" s="102" t="s">
        <v>16</v>
      </c>
      <c r="B39" s="131" t="s">
        <v>282</v>
      </c>
      <c r="C39" s="132"/>
      <c r="D39" s="132"/>
      <c r="E39" s="133"/>
      <c r="F39" s="122" t="s">
        <v>669</v>
      </c>
      <c r="G39" s="380">
        <f>+G40+G41+G42+G43+G44+G45+G46+G47+G48+G49+G50+G51</f>
        <v>-231941.41000000003</v>
      </c>
      <c r="H39" s="380">
        <v>0</v>
      </c>
      <c r="I39" s="380">
        <f>SUM(G39:H39)</f>
        <v>-231941.41000000003</v>
      </c>
      <c r="J39" s="380">
        <v>-223947.42</v>
      </c>
      <c r="K39" s="380">
        <v>0</v>
      </c>
      <c r="L39" s="380">
        <v>-223947.42</v>
      </c>
    </row>
    <row r="40" spans="1:12" s="90" customFormat="1" ht="12.75" customHeight="1">
      <c r="A40" s="108" t="s">
        <v>27</v>
      </c>
      <c r="B40" s="109"/>
      <c r="C40" s="110" t="s">
        <v>283</v>
      </c>
      <c r="D40" s="100"/>
      <c r="E40" s="100"/>
      <c r="F40" s="136"/>
      <c r="G40" s="380">
        <v>-177475.28</v>
      </c>
      <c r="H40" s="380">
        <v>0</v>
      </c>
      <c r="I40" s="380">
        <v>-177475.28</v>
      </c>
      <c r="J40" s="380">
        <v>-164940.5</v>
      </c>
      <c r="K40" s="380">
        <v>0</v>
      </c>
      <c r="L40" s="380">
        <v>-164940.5</v>
      </c>
    </row>
    <row r="41" spans="1:12" s="90" customFormat="1" ht="12.75" customHeight="1">
      <c r="A41" s="108" t="s">
        <v>29</v>
      </c>
      <c r="B41" s="109"/>
      <c r="C41" s="111" t="s">
        <v>284</v>
      </c>
      <c r="D41" s="114"/>
      <c r="E41" s="114"/>
      <c r="F41" s="136"/>
      <c r="G41" s="380">
        <v>-16415.81</v>
      </c>
      <c r="H41" s="380">
        <v>0</v>
      </c>
      <c r="I41" s="380">
        <v>-16415.81</v>
      </c>
      <c r="J41" s="380">
        <v>-22639.55</v>
      </c>
      <c r="K41" s="380">
        <v>0</v>
      </c>
      <c r="L41" s="380">
        <v>-22639.55</v>
      </c>
    </row>
    <row r="42" spans="1:12" s="90" customFormat="1" ht="12.75" customHeight="1">
      <c r="A42" s="108" t="s">
        <v>31</v>
      </c>
      <c r="B42" s="109"/>
      <c r="C42" s="111" t="s">
        <v>285</v>
      </c>
      <c r="D42" s="114"/>
      <c r="E42" s="114"/>
      <c r="F42" s="136"/>
      <c r="G42" s="380">
        <v>-34.2</v>
      </c>
      <c r="H42" s="380"/>
      <c r="I42" s="380">
        <v>-34.2</v>
      </c>
      <c r="J42" s="380">
        <v>-357.96</v>
      </c>
      <c r="K42" s="380"/>
      <c r="L42" s="380">
        <v>-357.96</v>
      </c>
    </row>
    <row r="43" spans="1:12" s="90" customFormat="1" ht="12.75" customHeight="1">
      <c r="A43" s="108" t="s">
        <v>33</v>
      </c>
      <c r="B43" s="109"/>
      <c r="C43" s="111" t="s">
        <v>286</v>
      </c>
      <c r="D43" s="114"/>
      <c r="E43" s="114"/>
      <c r="F43" s="136"/>
      <c r="G43" s="380">
        <v>-14561.85</v>
      </c>
      <c r="H43" s="380">
        <v>0</v>
      </c>
      <c r="I43" s="380">
        <v>-14561.85</v>
      </c>
      <c r="J43" s="380">
        <v>-14700</v>
      </c>
      <c r="K43" s="380">
        <v>0</v>
      </c>
      <c r="L43" s="380">
        <v>-14700</v>
      </c>
    </row>
    <row r="44" spans="1:12" s="90" customFormat="1" ht="12.75" customHeight="1">
      <c r="A44" s="108" t="s">
        <v>35</v>
      </c>
      <c r="B44" s="109"/>
      <c r="C44" s="111" t="s">
        <v>287</v>
      </c>
      <c r="D44" s="114"/>
      <c r="E44" s="114"/>
      <c r="F44" s="122"/>
      <c r="G44" s="380">
        <v>-309.2</v>
      </c>
      <c r="H44" s="380">
        <v>0</v>
      </c>
      <c r="I44" s="380">
        <v>-309.2</v>
      </c>
      <c r="J44" s="380">
        <v>-364.7</v>
      </c>
      <c r="K44" s="380">
        <v>0</v>
      </c>
      <c r="L44" s="380">
        <v>-364.7</v>
      </c>
    </row>
    <row r="45" spans="1:12" s="90" customFormat="1" ht="12.75" customHeight="1">
      <c r="A45" s="108" t="s">
        <v>37</v>
      </c>
      <c r="B45" s="109"/>
      <c r="C45" s="110" t="s">
        <v>288</v>
      </c>
      <c r="D45" s="100"/>
      <c r="E45" s="100"/>
      <c r="F45" s="122"/>
      <c r="G45" s="380"/>
      <c r="H45" s="380"/>
      <c r="I45" s="380">
        <f t="shared" si="0"/>
        <v>0</v>
      </c>
      <c r="J45" s="380"/>
      <c r="K45" s="380"/>
      <c r="L45" s="380">
        <f t="shared" si="1"/>
        <v>0</v>
      </c>
    </row>
    <row r="46" spans="1:12" s="90" customFormat="1" ht="12.75" customHeight="1">
      <c r="A46" s="108" t="s">
        <v>289</v>
      </c>
      <c r="B46" s="109"/>
      <c r="C46" s="137" t="s">
        <v>290</v>
      </c>
      <c r="D46" s="112"/>
      <c r="E46" s="112"/>
      <c r="F46" s="122"/>
      <c r="G46" s="380">
        <v>-14000</v>
      </c>
      <c r="H46" s="380">
        <v>0</v>
      </c>
      <c r="I46" s="380">
        <v>-14000</v>
      </c>
      <c r="J46" s="380">
        <v>-10201.01</v>
      </c>
      <c r="K46" s="380">
        <v>0</v>
      </c>
      <c r="L46" s="380">
        <v>-10201.01</v>
      </c>
    </row>
    <row r="47" spans="1:12" s="90" customFormat="1" ht="12.75" customHeight="1">
      <c r="A47" s="108" t="s">
        <v>291</v>
      </c>
      <c r="B47" s="109"/>
      <c r="C47" s="137" t="s">
        <v>292</v>
      </c>
      <c r="D47" s="112"/>
      <c r="E47" s="112"/>
      <c r="F47" s="122"/>
      <c r="G47" s="380"/>
      <c r="H47" s="380"/>
      <c r="I47" s="380">
        <f t="shared" si="0"/>
        <v>0</v>
      </c>
      <c r="J47" s="380"/>
      <c r="K47" s="380"/>
      <c r="L47" s="380">
        <f t="shared" si="1"/>
        <v>0</v>
      </c>
    </row>
    <row r="48" spans="1:12" s="90" customFormat="1" ht="12.75" customHeight="1">
      <c r="A48" s="108" t="s">
        <v>293</v>
      </c>
      <c r="B48" s="109"/>
      <c r="C48" s="137" t="s">
        <v>294</v>
      </c>
      <c r="D48" s="112"/>
      <c r="E48" s="112"/>
      <c r="F48" s="122"/>
      <c r="G48" s="380"/>
      <c r="H48" s="380"/>
      <c r="I48" s="380">
        <f t="shared" si="0"/>
        <v>0</v>
      </c>
      <c r="J48" s="380"/>
      <c r="K48" s="380"/>
      <c r="L48" s="380">
        <f t="shared" si="1"/>
        <v>0</v>
      </c>
    </row>
    <row r="49" spans="1:12" s="90" customFormat="1" ht="12.75" customHeight="1">
      <c r="A49" s="108" t="s">
        <v>295</v>
      </c>
      <c r="B49" s="109"/>
      <c r="C49" s="137" t="s">
        <v>296</v>
      </c>
      <c r="D49" s="112"/>
      <c r="E49" s="112"/>
      <c r="F49" s="122"/>
      <c r="G49" s="380">
        <v>-9145.07</v>
      </c>
      <c r="H49" s="380">
        <v>0</v>
      </c>
      <c r="I49" s="380">
        <v>-9145.07</v>
      </c>
      <c r="J49" s="380">
        <v>-10743.67</v>
      </c>
      <c r="K49" s="380">
        <v>0</v>
      </c>
      <c r="L49" s="380">
        <v>-10743.67</v>
      </c>
    </row>
    <row r="50" spans="1:12" s="90" customFormat="1" ht="12.75" customHeight="1">
      <c r="A50" s="108" t="s">
        <v>297</v>
      </c>
      <c r="B50" s="109"/>
      <c r="C50" s="137" t="s">
        <v>298</v>
      </c>
      <c r="D50" s="112"/>
      <c r="E50" s="112"/>
      <c r="F50" s="122"/>
      <c r="G50" s="380"/>
      <c r="H50" s="380"/>
      <c r="I50" s="380">
        <f t="shared" si="0"/>
        <v>0</v>
      </c>
      <c r="J50" s="380"/>
      <c r="K50" s="380"/>
      <c r="L50" s="380">
        <f t="shared" si="1"/>
        <v>0</v>
      </c>
    </row>
    <row r="51" spans="1:12" s="90" customFormat="1" ht="12.75" customHeight="1">
      <c r="A51" s="108" t="s">
        <v>299</v>
      </c>
      <c r="B51" s="109"/>
      <c r="C51" s="137" t="s">
        <v>300</v>
      </c>
      <c r="D51" s="112"/>
      <c r="E51" s="112"/>
      <c r="F51" s="122"/>
      <c r="G51" s="380"/>
      <c r="H51" s="380">
        <v>0</v>
      </c>
      <c r="I51" s="380">
        <f t="shared" si="0"/>
        <v>0</v>
      </c>
      <c r="J51" s="380"/>
      <c r="K51" s="380">
        <v>0</v>
      </c>
      <c r="L51" s="380">
        <f t="shared" si="1"/>
        <v>0</v>
      </c>
    </row>
    <row r="52" spans="1:12" s="90" customFormat="1" ht="24.75" customHeight="1">
      <c r="A52" s="95" t="s">
        <v>19</v>
      </c>
      <c r="B52" s="582" t="s">
        <v>301</v>
      </c>
      <c r="C52" s="583"/>
      <c r="D52" s="584"/>
      <c r="E52" s="585"/>
      <c r="F52" s="135"/>
      <c r="G52" s="382">
        <f>+G53+G54+G55+G56+G57+G58</f>
        <v>0</v>
      </c>
      <c r="H52" s="382"/>
      <c r="I52" s="382">
        <f t="shared" si="0"/>
        <v>0</v>
      </c>
      <c r="J52" s="382">
        <f>+J53+J54+J55+J56+J57+J58</f>
        <v>0</v>
      </c>
      <c r="K52" s="382"/>
      <c r="L52" s="382">
        <f t="shared" si="1"/>
        <v>0</v>
      </c>
    </row>
    <row r="53" spans="1:12" s="90" customFormat="1" ht="24.75" customHeight="1">
      <c r="A53" s="102" t="s">
        <v>12</v>
      </c>
      <c r="B53" s="600" t="s">
        <v>302</v>
      </c>
      <c r="C53" s="597"/>
      <c r="D53" s="597"/>
      <c r="E53" s="601"/>
      <c r="F53" s="122"/>
      <c r="G53" s="380"/>
      <c r="H53" s="380"/>
      <c r="I53" s="380">
        <f t="shared" si="0"/>
        <v>0</v>
      </c>
      <c r="J53" s="380"/>
      <c r="K53" s="380"/>
      <c r="L53" s="380"/>
    </row>
    <row r="54" spans="1:12" s="90" customFormat="1" ht="24.75" customHeight="1">
      <c r="A54" s="102" t="s">
        <v>14</v>
      </c>
      <c r="B54" s="591" t="s">
        <v>303</v>
      </c>
      <c r="C54" s="592"/>
      <c r="D54" s="592"/>
      <c r="E54" s="593"/>
      <c r="F54" s="122"/>
      <c r="G54" s="380"/>
      <c r="H54" s="380"/>
      <c r="I54" s="380">
        <f t="shared" si="0"/>
        <v>0</v>
      </c>
      <c r="J54" s="380"/>
      <c r="K54" s="380"/>
      <c r="L54" s="380">
        <f t="shared" si="1"/>
        <v>0</v>
      </c>
    </row>
    <row r="55" spans="1:12" s="90" customFormat="1" ht="12.75" customHeight="1">
      <c r="A55" s="102" t="s">
        <v>16</v>
      </c>
      <c r="B55" s="591" t="s">
        <v>304</v>
      </c>
      <c r="C55" s="592"/>
      <c r="D55" s="584"/>
      <c r="E55" s="585"/>
      <c r="F55" s="122"/>
      <c r="G55" s="380"/>
      <c r="H55" s="380"/>
      <c r="I55" s="380">
        <f t="shared" si="0"/>
        <v>0</v>
      </c>
      <c r="J55" s="380"/>
      <c r="K55" s="380"/>
      <c r="L55" s="380">
        <f t="shared" si="1"/>
        <v>0</v>
      </c>
    </row>
    <row r="56" spans="1:12" s="143" customFormat="1" ht="12.75" customHeight="1">
      <c r="A56" s="138" t="s">
        <v>18</v>
      </c>
      <c r="B56" s="139" t="s">
        <v>305</v>
      </c>
      <c r="C56" s="140"/>
      <c r="D56" s="140"/>
      <c r="E56" s="141"/>
      <c r="F56" s="142"/>
      <c r="G56" s="381"/>
      <c r="H56" s="381"/>
      <c r="I56" s="380">
        <f t="shared" si="0"/>
        <v>0</v>
      </c>
      <c r="J56" s="381"/>
      <c r="K56" s="381"/>
      <c r="L56" s="380">
        <f t="shared" si="1"/>
        <v>0</v>
      </c>
    </row>
    <row r="57" spans="1:12" s="143" customFormat="1" ht="24.75" customHeight="1">
      <c r="A57" s="138" t="s">
        <v>306</v>
      </c>
      <c r="B57" s="594" t="s">
        <v>307</v>
      </c>
      <c r="C57" s="589"/>
      <c r="D57" s="603"/>
      <c r="E57" s="590"/>
      <c r="F57" s="142"/>
      <c r="G57" s="381"/>
      <c r="H57" s="381"/>
      <c r="I57" s="380">
        <f t="shared" si="0"/>
        <v>0</v>
      </c>
      <c r="J57" s="381"/>
      <c r="K57" s="381"/>
      <c r="L57" s="380">
        <f t="shared" si="1"/>
        <v>0</v>
      </c>
    </row>
    <row r="58" spans="1:12" s="143" customFormat="1" ht="18.75" customHeight="1">
      <c r="A58" s="138" t="s">
        <v>308</v>
      </c>
      <c r="B58" s="594" t="s">
        <v>309</v>
      </c>
      <c r="C58" s="589"/>
      <c r="D58" s="595"/>
      <c r="E58" s="596"/>
      <c r="F58" s="142"/>
      <c r="G58" s="381"/>
      <c r="H58" s="381"/>
      <c r="I58" s="380">
        <f t="shared" si="0"/>
        <v>0</v>
      </c>
      <c r="J58" s="381"/>
      <c r="K58" s="381"/>
      <c r="L58" s="380">
        <f t="shared" si="1"/>
        <v>0</v>
      </c>
    </row>
    <row r="59" spans="1:12" s="143" customFormat="1" ht="24.75" customHeight="1">
      <c r="A59" s="97" t="s">
        <v>20</v>
      </c>
      <c r="B59" s="604" t="s">
        <v>310</v>
      </c>
      <c r="C59" s="605"/>
      <c r="D59" s="595"/>
      <c r="E59" s="596"/>
      <c r="F59" s="118"/>
      <c r="G59" s="381"/>
      <c r="H59" s="381"/>
      <c r="I59" s="380">
        <f t="shared" si="0"/>
        <v>0</v>
      </c>
      <c r="J59" s="381"/>
      <c r="K59" s="381"/>
      <c r="L59" s="380">
        <f t="shared" si="1"/>
        <v>0</v>
      </c>
    </row>
    <row r="60" spans="1:12" s="143" customFormat="1" ht="12.75" customHeight="1">
      <c r="A60" s="138" t="s">
        <v>12</v>
      </c>
      <c r="B60" s="144" t="s">
        <v>311</v>
      </c>
      <c r="C60" s="109"/>
      <c r="D60" s="109"/>
      <c r="E60" s="118"/>
      <c r="F60" s="118"/>
      <c r="G60" s="381"/>
      <c r="H60" s="381"/>
      <c r="I60" s="380">
        <f t="shared" si="0"/>
        <v>0</v>
      </c>
      <c r="J60" s="381"/>
      <c r="K60" s="381"/>
      <c r="L60" s="380">
        <f t="shared" si="1"/>
        <v>0</v>
      </c>
    </row>
    <row r="61" spans="1:12" s="143" customFormat="1" ht="12.75" customHeight="1">
      <c r="A61" s="138" t="s">
        <v>14</v>
      </c>
      <c r="B61" s="139" t="s">
        <v>312</v>
      </c>
      <c r="C61" s="145"/>
      <c r="D61" s="140"/>
      <c r="E61" s="141"/>
      <c r="F61" s="118"/>
      <c r="G61" s="381"/>
      <c r="H61" s="381"/>
      <c r="I61" s="380">
        <f t="shared" si="0"/>
        <v>0</v>
      </c>
      <c r="J61" s="381"/>
      <c r="K61" s="381"/>
      <c r="L61" s="380">
        <f t="shared" si="1"/>
        <v>0</v>
      </c>
    </row>
    <row r="62" spans="1:12" s="143" customFormat="1" ht="24.75" customHeight="1">
      <c r="A62" s="138" t="s">
        <v>16</v>
      </c>
      <c r="B62" s="594" t="s">
        <v>313</v>
      </c>
      <c r="C62" s="589"/>
      <c r="D62" s="595"/>
      <c r="E62" s="596"/>
      <c r="F62" s="118"/>
      <c r="G62" s="381"/>
      <c r="H62" s="381"/>
      <c r="I62" s="380">
        <f t="shared" si="0"/>
        <v>0</v>
      </c>
      <c r="J62" s="381"/>
      <c r="K62" s="381"/>
      <c r="L62" s="380">
        <f t="shared" si="1"/>
        <v>0</v>
      </c>
    </row>
    <row r="63" spans="1:12" s="143" customFormat="1" ht="30" customHeight="1">
      <c r="A63" s="138" t="s">
        <v>48</v>
      </c>
      <c r="B63" s="594" t="s">
        <v>314</v>
      </c>
      <c r="C63" s="602"/>
      <c r="D63" s="603"/>
      <c r="E63" s="590"/>
      <c r="F63" s="118"/>
      <c r="G63" s="381"/>
      <c r="H63" s="381"/>
      <c r="I63" s="380">
        <f t="shared" si="0"/>
        <v>0</v>
      </c>
      <c r="J63" s="381"/>
      <c r="K63" s="381"/>
      <c r="L63" s="380">
        <f t="shared" si="1"/>
        <v>0</v>
      </c>
    </row>
    <row r="64" spans="1:12" s="143" customFormat="1" ht="12.75">
      <c r="A64" s="108" t="s">
        <v>121</v>
      </c>
      <c r="B64" s="146"/>
      <c r="C64" s="147"/>
      <c r="D64" s="111" t="s">
        <v>257</v>
      </c>
      <c r="E64" s="114"/>
      <c r="F64" s="142"/>
      <c r="G64" s="381"/>
      <c r="H64" s="381"/>
      <c r="I64" s="380">
        <f t="shared" si="0"/>
        <v>0</v>
      </c>
      <c r="J64" s="381"/>
      <c r="K64" s="381"/>
      <c r="L64" s="380">
        <f t="shared" si="1"/>
        <v>0</v>
      </c>
    </row>
    <row r="65" spans="1:12" s="143" customFormat="1" ht="12.75" customHeight="1">
      <c r="A65" s="108" t="s">
        <v>122</v>
      </c>
      <c r="B65" s="109"/>
      <c r="C65" s="148"/>
      <c r="D65" s="111" t="s">
        <v>46</v>
      </c>
      <c r="E65" s="114"/>
      <c r="F65" s="118"/>
      <c r="G65" s="381"/>
      <c r="H65" s="381"/>
      <c r="I65" s="380">
        <f t="shared" si="0"/>
        <v>0</v>
      </c>
      <c r="J65" s="381"/>
      <c r="K65" s="381"/>
      <c r="L65" s="380">
        <f t="shared" si="1"/>
        <v>0</v>
      </c>
    </row>
    <row r="66" spans="1:12" s="143" customFormat="1" ht="24.75" customHeight="1">
      <c r="A66" s="108" t="s">
        <v>315</v>
      </c>
      <c r="B66" s="109"/>
      <c r="C66" s="110"/>
      <c r="D66" s="589" t="s">
        <v>316</v>
      </c>
      <c r="E66" s="590"/>
      <c r="F66" s="149"/>
      <c r="G66" s="381"/>
      <c r="H66" s="381"/>
      <c r="I66" s="380">
        <f t="shared" si="0"/>
        <v>0</v>
      </c>
      <c r="J66" s="381"/>
      <c r="K66" s="381"/>
      <c r="L66" s="380">
        <f t="shared" si="1"/>
        <v>0</v>
      </c>
    </row>
    <row r="67" spans="1:12" s="143" customFormat="1" ht="12.75" customHeight="1">
      <c r="A67" s="108" t="s">
        <v>317</v>
      </c>
      <c r="B67" s="109"/>
      <c r="C67" s="110"/>
      <c r="D67" s="111" t="s">
        <v>318</v>
      </c>
      <c r="E67" s="112"/>
      <c r="F67" s="118"/>
      <c r="G67" s="381"/>
      <c r="H67" s="381"/>
      <c r="I67" s="380">
        <f t="shared" si="0"/>
        <v>0</v>
      </c>
      <c r="J67" s="381"/>
      <c r="K67" s="381"/>
      <c r="L67" s="380">
        <f t="shared" si="1"/>
        <v>0</v>
      </c>
    </row>
    <row r="68" spans="1:12" s="90" customFormat="1" ht="36" customHeight="1">
      <c r="A68" s="119" t="s">
        <v>40</v>
      </c>
      <c r="B68" s="594" t="s">
        <v>319</v>
      </c>
      <c r="C68" s="602"/>
      <c r="D68" s="603"/>
      <c r="E68" s="590"/>
      <c r="F68" s="136"/>
      <c r="G68" s="380"/>
      <c r="H68" s="380"/>
      <c r="I68" s="380">
        <f t="shared" si="0"/>
        <v>0</v>
      </c>
      <c r="J68" s="380"/>
      <c r="K68" s="380"/>
      <c r="L68" s="380">
        <f t="shared" si="1"/>
        <v>0</v>
      </c>
    </row>
    <row r="69" spans="1:12" s="90" customFormat="1" ht="12.75">
      <c r="A69" s="119" t="s">
        <v>203</v>
      </c>
      <c r="B69" s="150" t="s">
        <v>320</v>
      </c>
      <c r="C69" s="127"/>
      <c r="D69" s="151"/>
      <c r="E69" s="152"/>
      <c r="F69" s="136"/>
      <c r="G69" s="380"/>
      <c r="H69" s="380"/>
      <c r="I69" s="380">
        <f t="shared" si="0"/>
        <v>0</v>
      </c>
      <c r="J69" s="380"/>
      <c r="K69" s="380"/>
      <c r="L69" s="380">
        <f t="shared" si="1"/>
        <v>0</v>
      </c>
    </row>
    <row r="70" spans="1:12" s="90" customFormat="1" ht="12.75">
      <c r="A70" s="119" t="s">
        <v>206</v>
      </c>
      <c r="B70" s="150" t="s">
        <v>321</v>
      </c>
      <c r="C70" s="127"/>
      <c r="D70" s="126"/>
      <c r="E70" s="153"/>
      <c r="F70" s="136"/>
      <c r="G70" s="380"/>
      <c r="H70" s="380"/>
      <c r="I70" s="380">
        <f t="shared" si="0"/>
        <v>0</v>
      </c>
      <c r="J70" s="380"/>
      <c r="K70" s="380"/>
      <c r="L70" s="380">
        <f t="shared" si="1"/>
        <v>0</v>
      </c>
    </row>
    <row r="71" spans="1:12" s="90" customFormat="1" ht="39" customHeight="1">
      <c r="A71" s="95" t="s">
        <v>43</v>
      </c>
      <c r="B71" s="607" t="s">
        <v>322</v>
      </c>
      <c r="C71" s="608"/>
      <c r="D71" s="608"/>
      <c r="E71" s="609"/>
      <c r="F71" s="154"/>
      <c r="G71" s="380"/>
      <c r="H71" s="380"/>
      <c r="I71" s="380">
        <f t="shared" si="0"/>
        <v>0</v>
      </c>
      <c r="J71" s="380"/>
      <c r="K71" s="380"/>
      <c r="L71" s="380">
        <f t="shared" si="1"/>
        <v>0</v>
      </c>
    </row>
    <row r="72" spans="1:12" s="90" customFormat="1" ht="24.75" customHeight="1">
      <c r="A72" s="95"/>
      <c r="B72" s="582" t="s">
        <v>323</v>
      </c>
      <c r="C72" s="610"/>
      <c r="D72" s="584"/>
      <c r="E72" s="585"/>
      <c r="F72" s="154"/>
      <c r="G72" s="382">
        <v>-3187.07</v>
      </c>
      <c r="H72" s="382">
        <v>0</v>
      </c>
      <c r="I72" s="382">
        <v>-3187.07</v>
      </c>
      <c r="J72" s="382">
        <v>2056.9</v>
      </c>
      <c r="K72" s="382">
        <v>0</v>
      </c>
      <c r="L72" s="382">
        <v>2056.9</v>
      </c>
    </row>
    <row r="73" spans="1:12" s="90" customFormat="1" ht="24.75" customHeight="1">
      <c r="A73" s="155"/>
      <c r="B73" s="582" t="s">
        <v>324</v>
      </c>
      <c r="C73" s="583"/>
      <c r="D73" s="584"/>
      <c r="E73" s="585"/>
      <c r="F73" s="136"/>
      <c r="G73" s="382">
        <v>4074.59</v>
      </c>
      <c r="H73" s="382">
        <v>0</v>
      </c>
      <c r="I73" s="382">
        <v>4074.59</v>
      </c>
      <c r="J73" s="382">
        <v>2017.69</v>
      </c>
      <c r="K73" s="382">
        <v>0</v>
      </c>
      <c r="L73" s="382">
        <v>2017.69</v>
      </c>
    </row>
    <row r="74" spans="1:12" s="90" customFormat="1" ht="24.75" customHeight="1">
      <c r="A74" s="156"/>
      <c r="B74" s="618" t="s">
        <v>325</v>
      </c>
      <c r="C74" s="619"/>
      <c r="D74" s="620"/>
      <c r="E74" s="621"/>
      <c r="F74" s="122" t="s">
        <v>652</v>
      </c>
      <c r="G74" s="382">
        <v>887.52</v>
      </c>
      <c r="H74" s="382">
        <v>0</v>
      </c>
      <c r="I74" s="382">
        <v>887.52</v>
      </c>
      <c r="J74" s="382">
        <v>4074.59</v>
      </c>
      <c r="K74" s="382">
        <v>0</v>
      </c>
      <c r="L74" s="382">
        <v>4074.59</v>
      </c>
    </row>
    <row r="75" spans="1:11" s="90" customFormat="1" ht="12.75">
      <c r="A75" s="157"/>
      <c r="B75" s="158"/>
      <c r="C75" s="158"/>
      <c r="D75" s="158"/>
      <c r="E75" s="158"/>
      <c r="F75" s="158"/>
      <c r="G75" s="87"/>
      <c r="H75" s="87"/>
      <c r="I75" s="87"/>
      <c r="J75" s="87"/>
      <c r="K75" s="87"/>
    </row>
    <row r="76" spans="1:11" s="90" customFormat="1" ht="12.75">
      <c r="A76" s="157"/>
      <c r="B76" s="158"/>
      <c r="C76" s="158"/>
      <c r="D76" s="158"/>
      <c r="E76" s="158"/>
      <c r="F76" s="158"/>
      <c r="G76" s="87"/>
      <c r="H76" s="87"/>
      <c r="I76" s="87"/>
      <c r="J76" s="87"/>
      <c r="K76" s="87"/>
    </row>
    <row r="77" spans="1:11" s="90" customFormat="1" ht="12.75">
      <c r="A77" s="622" t="s">
        <v>670</v>
      </c>
      <c r="B77" s="622"/>
      <c r="C77" s="622"/>
      <c r="D77" s="622"/>
      <c r="E77" s="622"/>
      <c r="F77" s="622"/>
      <c r="G77" s="159"/>
      <c r="H77" s="160"/>
      <c r="I77" s="161"/>
      <c r="J77" s="615" t="s">
        <v>671</v>
      </c>
      <c r="K77" s="615"/>
    </row>
    <row r="78" spans="1:11" s="90" customFormat="1" ht="13.5" customHeight="1">
      <c r="A78" s="616" t="s">
        <v>326</v>
      </c>
      <c r="B78" s="616"/>
      <c r="C78" s="616"/>
      <c r="D78" s="616"/>
      <c r="E78" s="616"/>
      <c r="F78" s="616"/>
      <c r="G78" s="616"/>
      <c r="H78" s="162" t="s">
        <v>327</v>
      </c>
      <c r="I78" s="93"/>
      <c r="J78" s="617" t="s">
        <v>86</v>
      </c>
      <c r="K78" s="617"/>
    </row>
    <row r="79" spans="1:5" s="90" customFormat="1" ht="12.75">
      <c r="A79" s="558" t="s">
        <v>328</v>
      </c>
      <c r="B79" s="558"/>
      <c r="C79" s="558"/>
      <c r="D79" s="558"/>
      <c r="E79" s="558"/>
    </row>
    <row r="80" s="90" customFormat="1" ht="12.75"/>
    <row r="81" spans="1:12" s="90" customFormat="1" ht="12.75">
      <c r="A81" s="163" t="s">
        <v>666</v>
      </c>
      <c r="B81" s="164"/>
      <c r="C81" s="164"/>
      <c r="D81" s="164"/>
      <c r="E81" s="165"/>
      <c r="F81" s="164"/>
      <c r="G81" s="164"/>
      <c r="H81" s="166"/>
      <c r="I81" s="167"/>
      <c r="J81" s="606" t="s">
        <v>649</v>
      </c>
      <c r="K81" s="606"/>
      <c r="L81" s="143"/>
    </row>
    <row r="82" spans="1:12" s="90" customFormat="1" ht="12.75">
      <c r="A82" s="613" t="s">
        <v>329</v>
      </c>
      <c r="B82" s="613"/>
      <c r="C82" s="613"/>
      <c r="D82" s="613"/>
      <c r="E82" s="613"/>
      <c r="F82" s="613"/>
      <c r="G82" s="613"/>
      <c r="H82" s="94" t="s">
        <v>327</v>
      </c>
      <c r="I82" s="168"/>
      <c r="J82" s="614" t="s">
        <v>86</v>
      </c>
      <c r="K82" s="614"/>
      <c r="L82" s="143"/>
    </row>
  </sheetData>
  <sheetProtection/>
  <mergeCells count="46">
    <mergeCell ref="I2:L3"/>
    <mergeCell ref="A5:L5"/>
    <mergeCell ref="A82:G82"/>
    <mergeCell ref="J82:K82"/>
    <mergeCell ref="J77:K77"/>
    <mergeCell ref="A78:G78"/>
    <mergeCell ref="J78:K78"/>
    <mergeCell ref="B74:E74"/>
    <mergeCell ref="A77:F77"/>
    <mergeCell ref="A79:E79"/>
    <mergeCell ref="J81:K81"/>
    <mergeCell ref="D66:E66"/>
    <mergeCell ref="B68:E68"/>
    <mergeCell ref="B71:E71"/>
    <mergeCell ref="B73:E73"/>
    <mergeCell ref="B72:E72"/>
    <mergeCell ref="B62:E62"/>
    <mergeCell ref="C35:E35"/>
    <mergeCell ref="C37:E37"/>
    <mergeCell ref="B52:E52"/>
    <mergeCell ref="B53:E53"/>
    <mergeCell ref="B63:E63"/>
    <mergeCell ref="B57:E57"/>
    <mergeCell ref="B58:E58"/>
    <mergeCell ref="B59:E59"/>
    <mergeCell ref="B18:E18"/>
    <mergeCell ref="B19:E19"/>
    <mergeCell ref="B21:E21"/>
    <mergeCell ref="D24:E24"/>
    <mergeCell ref="B54:E54"/>
    <mergeCell ref="B55:E55"/>
    <mergeCell ref="A12:L12"/>
    <mergeCell ref="A13:L13"/>
    <mergeCell ref="A14:L14"/>
    <mergeCell ref="F15:L15"/>
    <mergeCell ref="A16:A17"/>
    <mergeCell ref="B16:E17"/>
    <mergeCell ref="F16:F17"/>
    <mergeCell ref="G16:I16"/>
    <mergeCell ref="J16:L16"/>
    <mergeCell ref="A9:L9"/>
    <mergeCell ref="A10:F10"/>
    <mergeCell ref="A6:L6"/>
    <mergeCell ref="A7:L7"/>
    <mergeCell ref="A8:L8"/>
    <mergeCell ref="A11:L11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1">
      <selection activeCell="J9" sqref="J9:J10"/>
    </sheetView>
  </sheetViews>
  <sheetFormatPr defaultColWidth="9.140625" defaultRowHeight="12.75"/>
  <cols>
    <col min="1" max="1" width="6.421875" style="178" bestFit="1" customWidth="1"/>
    <col min="2" max="2" width="30.57421875" style="178" bestFit="1" customWidth="1"/>
    <col min="3" max="3" width="13.421875" style="178" customWidth="1"/>
    <col min="4" max="4" width="10.421875" style="178" customWidth="1"/>
    <col min="5" max="5" width="15.28125" style="178" customWidth="1"/>
    <col min="6" max="6" width="15.421875" style="178" customWidth="1"/>
    <col min="7" max="7" width="9.140625" style="178" customWidth="1"/>
    <col min="8" max="8" width="12.140625" style="178" bestFit="1" customWidth="1"/>
    <col min="9" max="9" width="11.421875" style="178" customWidth="1"/>
    <col min="10" max="16384" width="9.140625" style="178" customWidth="1"/>
  </cols>
  <sheetData>
    <row r="1" spans="1:10" ht="12.75">
      <c r="A1" s="176"/>
      <c r="B1" s="176"/>
      <c r="C1" s="176"/>
      <c r="D1" s="176"/>
      <c r="E1" s="176"/>
      <c r="F1" s="176"/>
      <c r="G1" s="176"/>
      <c r="H1" s="177"/>
      <c r="I1" s="418" t="s">
        <v>655</v>
      </c>
      <c r="J1" s="176"/>
    </row>
    <row r="2" spans="1:10" ht="12.75">
      <c r="A2" s="176"/>
      <c r="B2" s="176"/>
      <c r="C2" s="176"/>
      <c r="D2" s="176"/>
      <c r="E2" s="176"/>
      <c r="F2" s="176"/>
      <c r="G2" s="176"/>
      <c r="H2" s="179" t="s">
        <v>339</v>
      </c>
      <c r="I2" s="176"/>
      <c r="J2" s="176"/>
    </row>
    <row r="3" spans="1:10" ht="12.75">
      <c r="A3" s="176"/>
      <c r="B3" s="176"/>
      <c r="C3" s="176"/>
      <c r="D3" s="176"/>
      <c r="E3" s="176"/>
      <c r="F3" s="176"/>
      <c r="G3" s="176"/>
      <c r="H3" s="179" t="s">
        <v>340</v>
      </c>
      <c r="I3" s="176"/>
      <c r="J3" s="176"/>
    </row>
    <row r="4" spans="1:10" ht="8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7.25" customHeight="1">
      <c r="A5" s="624" t="s">
        <v>341</v>
      </c>
      <c r="B5" s="625"/>
      <c r="C5" s="625"/>
      <c r="D5" s="625"/>
      <c r="E5" s="625"/>
      <c r="F5" s="625"/>
      <c r="G5" s="625"/>
      <c r="H5" s="625"/>
      <c r="I5" s="625"/>
      <c r="J5" s="625"/>
    </row>
    <row r="6" spans="1:10" ht="12.75">
      <c r="A6" s="176"/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.75">
      <c r="A7" s="626" t="s">
        <v>342</v>
      </c>
      <c r="B7" s="627"/>
      <c r="C7" s="627"/>
      <c r="D7" s="627"/>
      <c r="E7" s="627"/>
      <c r="F7" s="627"/>
      <c r="G7" s="627"/>
      <c r="H7" s="627"/>
      <c r="I7" s="627"/>
      <c r="J7" s="627"/>
    </row>
    <row r="8" spans="1:10" ht="12.75">
      <c r="A8" s="176"/>
      <c r="B8" s="176"/>
      <c r="C8" s="176"/>
      <c r="D8" s="176"/>
      <c r="E8" s="176"/>
      <c r="F8" s="176"/>
      <c r="G8" s="176"/>
      <c r="H8" s="176"/>
      <c r="I8" s="176"/>
      <c r="J8" s="176"/>
    </row>
    <row r="9" spans="1:10" ht="47.25" customHeight="1">
      <c r="A9" s="628" t="s">
        <v>131</v>
      </c>
      <c r="B9" s="630" t="s">
        <v>6</v>
      </c>
      <c r="C9" s="630" t="s">
        <v>107</v>
      </c>
      <c r="D9" s="630" t="s">
        <v>108</v>
      </c>
      <c r="E9" s="630" t="s">
        <v>109</v>
      </c>
      <c r="F9" s="630"/>
      <c r="G9" s="630" t="s">
        <v>343</v>
      </c>
      <c r="H9" s="630"/>
      <c r="I9" s="630" t="s">
        <v>25</v>
      </c>
      <c r="J9" s="630" t="s">
        <v>136</v>
      </c>
    </row>
    <row r="10" spans="1:10" ht="24">
      <c r="A10" s="629"/>
      <c r="B10" s="630"/>
      <c r="C10" s="630"/>
      <c r="D10" s="630"/>
      <c r="E10" s="181" t="s">
        <v>344</v>
      </c>
      <c r="F10" s="181" t="s">
        <v>345</v>
      </c>
      <c r="G10" s="181" t="s">
        <v>346</v>
      </c>
      <c r="H10" s="181" t="s">
        <v>347</v>
      </c>
      <c r="I10" s="630"/>
      <c r="J10" s="630"/>
    </row>
    <row r="11" spans="1:10" ht="12.75">
      <c r="A11" s="182">
        <v>1</v>
      </c>
      <c r="B11" s="183">
        <v>2</v>
      </c>
      <c r="C11" s="183">
        <v>3</v>
      </c>
      <c r="D11" s="183">
        <v>4</v>
      </c>
      <c r="E11" s="183">
        <v>5</v>
      </c>
      <c r="F11" s="183">
        <v>6</v>
      </c>
      <c r="G11" s="183">
        <v>7</v>
      </c>
      <c r="H11" s="182">
        <v>8</v>
      </c>
      <c r="I11" s="183">
        <v>9</v>
      </c>
      <c r="J11" s="183">
        <v>10</v>
      </c>
    </row>
    <row r="12" spans="1:10" ht="24">
      <c r="A12" s="180" t="s">
        <v>138</v>
      </c>
      <c r="B12" s="184" t="s">
        <v>348</v>
      </c>
      <c r="C12" s="185"/>
      <c r="D12" s="186">
        <v>39.5</v>
      </c>
      <c r="E12" s="187"/>
      <c r="F12" s="187"/>
      <c r="G12" s="187"/>
      <c r="H12" s="187"/>
      <c r="I12" s="187"/>
      <c r="J12" s="188">
        <v>39.5</v>
      </c>
    </row>
    <row r="13" spans="1:10" ht="24">
      <c r="A13" s="181" t="s">
        <v>139</v>
      </c>
      <c r="B13" s="189" t="s">
        <v>349</v>
      </c>
      <c r="C13" s="185"/>
      <c r="D13" s="389">
        <v>12128.49</v>
      </c>
      <c r="E13" s="191"/>
      <c r="F13" s="191"/>
      <c r="G13" s="191"/>
      <c r="H13" s="191"/>
      <c r="I13" s="191"/>
      <c r="J13" s="188">
        <v>12128.49</v>
      </c>
    </row>
    <row r="14" spans="1:10" ht="12.75">
      <c r="A14" s="181" t="s">
        <v>350</v>
      </c>
      <c r="B14" s="192" t="s">
        <v>351</v>
      </c>
      <c r="C14" s="185"/>
      <c r="D14" s="193">
        <v>12110.06</v>
      </c>
      <c r="E14" s="185"/>
      <c r="F14" s="185"/>
      <c r="G14" s="185"/>
      <c r="H14" s="185"/>
      <c r="I14" s="185"/>
      <c r="J14" s="188">
        <v>12110.06</v>
      </c>
    </row>
    <row r="15" spans="1:10" ht="24">
      <c r="A15" s="181" t="s">
        <v>352</v>
      </c>
      <c r="B15" s="192" t="s">
        <v>353</v>
      </c>
      <c r="C15" s="185"/>
      <c r="D15" s="194">
        <v>18.43</v>
      </c>
      <c r="E15" s="185"/>
      <c r="F15" s="185"/>
      <c r="G15" s="185"/>
      <c r="H15" s="185"/>
      <c r="I15" s="185"/>
      <c r="J15" s="188">
        <v>18.43</v>
      </c>
    </row>
    <row r="16" spans="1:10" ht="24">
      <c r="A16" s="181" t="s">
        <v>142</v>
      </c>
      <c r="B16" s="189" t="s">
        <v>354</v>
      </c>
      <c r="C16" s="185"/>
      <c r="D16" s="190">
        <v>-12167.99</v>
      </c>
      <c r="E16" s="185"/>
      <c r="F16" s="185"/>
      <c r="G16" s="185"/>
      <c r="H16" s="185"/>
      <c r="I16" s="185"/>
      <c r="J16" s="188">
        <v>-12167.99</v>
      </c>
    </row>
    <row r="17" spans="1:10" ht="12.75">
      <c r="A17" s="181" t="s">
        <v>355</v>
      </c>
      <c r="B17" s="192" t="s">
        <v>356</v>
      </c>
      <c r="C17" s="191"/>
      <c r="D17" s="190"/>
      <c r="E17" s="191"/>
      <c r="F17" s="191"/>
      <c r="G17" s="191"/>
      <c r="H17" s="191"/>
      <c r="I17" s="191"/>
      <c r="J17" s="188">
        <f aca="true" t="shared" si="0" ref="J17:J33">SUM(C17:I17)</f>
        <v>0</v>
      </c>
    </row>
    <row r="18" spans="1:10" ht="12.75">
      <c r="A18" s="181" t="s">
        <v>357</v>
      </c>
      <c r="B18" s="192" t="s">
        <v>358</v>
      </c>
      <c r="C18" s="191"/>
      <c r="D18" s="190"/>
      <c r="E18" s="191"/>
      <c r="F18" s="191"/>
      <c r="G18" s="191"/>
      <c r="H18" s="191"/>
      <c r="I18" s="191"/>
      <c r="J18" s="188">
        <f t="shared" si="0"/>
        <v>0</v>
      </c>
    </row>
    <row r="19" spans="1:10" ht="12.75">
      <c r="A19" s="181" t="s">
        <v>359</v>
      </c>
      <c r="B19" s="192" t="s">
        <v>360</v>
      </c>
      <c r="C19" s="191"/>
      <c r="D19" s="194">
        <v>-12167.99</v>
      </c>
      <c r="E19" s="191"/>
      <c r="F19" s="191"/>
      <c r="G19" s="191"/>
      <c r="H19" s="191"/>
      <c r="I19" s="191"/>
      <c r="J19" s="188">
        <v>-12167.99</v>
      </c>
    </row>
    <row r="20" spans="1:10" ht="12.75">
      <c r="A20" s="181" t="s">
        <v>361</v>
      </c>
      <c r="B20" s="192" t="s">
        <v>362</v>
      </c>
      <c r="C20" s="191"/>
      <c r="D20" s="190"/>
      <c r="E20" s="191"/>
      <c r="F20" s="191"/>
      <c r="G20" s="191"/>
      <c r="H20" s="191"/>
      <c r="I20" s="191"/>
      <c r="J20" s="188">
        <f t="shared" si="0"/>
        <v>0</v>
      </c>
    </row>
    <row r="21" spans="1:10" ht="12.75">
      <c r="A21" s="181" t="s">
        <v>144</v>
      </c>
      <c r="B21" s="189" t="s">
        <v>363</v>
      </c>
      <c r="C21" s="187"/>
      <c r="D21" s="187"/>
      <c r="E21" s="187"/>
      <c r="F21" s="187"/>
      <c r="G21" s="187"/>
      <c r="H21" s="187"/>
      <c r="I21" s="187"/>
      <c r="J21" s="188">
        <f t="shared" si="0"/>
        <v>0</v>
      </c>
    </row>
    <row r="22" spans="1:10" ht="24" customHeight="1">
      <c r="A22" s="180" t="s">
        <v>146</v>
      </c>
      <c r="B22" s="195" t="s">
        <v>364</v>
      </c>
      <c r="C22" s="196"/>
      <c r="D22" s="186"/>
      <c r="E22" s="187"/>
      <c r="F22" s="187"/>
      <c r="G22" s="187"/>
      <c r="H22" s="187"/>
      <c r="I22" s="187"/>
      <c r="J22" s="188"/>
    </row>
    <row r="23" spans="1:10" ht="24">
      <c r="A23" s="181" t="s">
        <v>148</v>
      </c>
      <c r="B23" s="197" t="s">
        <v>365</v>
      </c>
      <c r="C23" s="187"/>
      <c r="D23" s="187"/>
      <c r="E23" s="187"/>
      <c r="F23" s="187"/>
      <c r="G23" s="187"/>
      <c r="H23" s="187"/>
      <c r="I23" s="187"/>
      <c r="J23" s="188">
        <f t="shared" si="0"/>
        <v>0</v>
      </c>
    </row>
    <row r="24" spans="1:10" ht="36">
      <c r="A24" s="181" t="s">
        <v>150</v>
      </c>
      <c r="B24" s="197" t="s">
        <v>366</v>
      </c>
      <c r="C24" s="187"/>
      <c r="D24" s="187"/>
      <c r="E24" s="187"/>
      <c r="F24" s="187"/>
      <c r="G24" s="187"/>
      <c r="H24" s="187"/>
      <c r="I24" s="187"/>
      <c r="J24" s="188">
        <f t="shared" si="0"/>
        <v>0</v>
      </c>
    </row>
    <row r="25" spans="1:10" ht="24">
      <c r="A25" s="181" t="s">
        <v>152</v>
      </c>
      <c r="B25" s="198" t="s">
        <v>367</v>
      </c>
      <c r="C25" s="187"/>
      <c r="D25" s="187"/>
      <c r="E25" s="187"/>
      <c r="F25" s="187"/>
      <c r="G25" s="187"/>
      <c r="H25" s="187"/>
      <c r="I25" s="187"/>
      <c r="J25" s="188">
        <f t="shared" si="0"/>
        <v>0</v>
      </c>
    </row>
    <row r="26" spans="1:10" ht="24">
      <c r="A26" s="181" t="s">
        <v>154</v>
      </c>
      <c r="B26" s="198" t="s">
        <v>368</v>
      </c>
      <c r="C26" s="187"/>
      <c r="D26" s="187"/>
      <c r="E26" s="187"/>
      <c r="F26" s="187"/>
      <c r="G26" s="187"/>
      <c r="H26" s="187"/>
      <c r="I26" s="187"/>
      <c r="J26" s="188">
        <f t="shared" si="0"/>
        <v>0</v>
      </c>
    </row>
    <row r="27" spans="1:10" ht="48">
      <c r="A27" s="181" t="s">
        <v>155</v>
      </c>
      <c r="B27" s="198" t="s">
        <v>369</v>
      </c>
      <c r="C27" s="187"/>
      <c r="D27" s="187">
        <f>+D28+D29+D30+D31</f>
        <v>0</v>
      </c>
      <c r="E27" s="187"/>
      <c r="F27" s="187"/>
      <c r="G27" s="187"/>
      <c r="H27" s="187"/>
      <c r="I27" s="187"/>
      <c r="J27" s="188">
        <f t="shared" si="0"/>
        <v>0</v>
      </c>
    </row>
    <row r="28" spans="1:10" ht="12.75">
      <c r="A28" s="181" t="s">
        <v>370</v>
      </c>
      <c r="B28" s="199" t="s">
        <v>356</v>
      </c>
      <c r="C28" s="187"/>
      <c r="D28" s="187"/>
      <c r="E28" s="187"/>
      <c r="F28" s="187"/>
      <c r="G28" s="187"/>
      <c r="H28" s="187"/>
      <c r="I28" s="187"/>
      <c r="J28" s="188">
        <f t="shared" si="0"/>
        <v>0</v>
      </c>
    </row>
    <row r="29" spans="1:10" ht="12.75">
      <c r="A29" s="181" t="s">
        <v>371</v>
      </c>
      <c r="B29" s="199" t="s">
        <v>358</v>
      </c>
      <c r="C29" s="187"/>
      <c r="D29" s="187"/>
      <c r="E29" s="187"/>
      <c r="F29" s="187"/>
      <c r="G29" s="187"/>
      <c r="H29" s="187"/>
      <c r="I29" s="187"/>
      <c r="J29" s="188">
        <f t="shared" si="0"/>
        <v>0</v>
      </c>
    </row>
    <row r="30" spans="1:10" ht="12.75">
      <c r="A30" s="181" t="s">
        <v>372</v>
      </c>
      <c r="B30" s="199" t="s">
        <v>360</v>
      </c>
      <c r="C30" s="187"/>
      <c r="D30" s="187"/>
      <c r="E30" s="187"/>
      <c r="F30" s="187"/>
      <c r="G30" s="187"/>
      <c r="H30" s="187"/>
      <c r="I30" s="187"/>
      <c r="J30" s="188">
        <f t="shared" si="0"/>
        <v>0</v>
      </c>
    </row>
    <row r="31" spans="1:10" ht="12.75">
      <c r="A31" s="181" t="s">
        <v>373</v>
      </c>
      <c r="B31" s="199" t="s">
        <v>362</v>
      </c>
      <c r="C31" s="187"/>
      <c r="D31" s="187"/>
      <c r="E31" s="187"/>
      <c r="F31" s="187"/>
      <c r="G31" s="187"/>
      <c r="H31" s="187"/>
      <c r="I31" s="187"/>
      <c r="J31" s="188">
        <f t="shared" si="0"/>
        <v>0</v>
      </c>
    </row>
    <row r="32" spans="1:10" ht="12.75">
      <c r="A32" s="181" t="s">
        <v>156</v>
      </c>
      <c r="B32" s="198" t="s">
        <v>374</v>
      </c>
      <c r="C32" s="187"/>
      <c r="D32" s="187"/>
      <c r="E32" s="187"/>
      <c r="F32" s="187"/>
      <c r="G32" s="187"/>
      <c r="H32" s="187"/>
      <c r="I32" s="187"/>
      <c r="J32" s="188">
        <f t="shared" si="0"/>
        <v>0</v>
      </c>
    </row>
    <row r="33" spans="1:10" ht="27.75" customHeight="1">
      <c r="A33" s="180" t="s">
        <v>157</v>
      </c>
      <c r="B33" s="200" t="s">
        <v>375</v>
      </c>
      <c r="C33" s="187"/>
      <c r="D33" s="187">
        <f>+D23+D24+D25+D26+D27+D32</f>
        <v>0</v>
      </c>
      <c r="E33" s="187"/>
      <c r="F33" s="187"/>
      <c r="G33" s="187"/>
      <c r="H33" s="187"/>
      <c r="I33" s="187"/>
      <c r="J33" s="188">
        <f t="shared" si="0"/>
        <v>0</v>
      </c>
    </row>
    <row r="34" spans="1:10" ht="24">
      <c r="A34" s="180" t="s">
        <v>159</v>
      </c>
      <c r="B34" s="200" t="s">
        <v>376</v>
      </c>
      <c r="C34" s="187"/>
      <c r="D34" s="186"/>
      <c r="E34" s="187"/>
      <c r="F34" s="187"/>
      <c r="G34" s="187"/>
      <c r="H34" s="187"/>
      <c r="I34" s="187"/>
      <c r="J34" s="188"/>
    </row>
    <row r="35" spans="1:10" ht="24">
      <c r="A35" s="180" t="s">
        <v>160</v>
      </c>
      <c r="B35" s="200" t="s">
        <v>377</v>
      </c>
      <c r="C35" s="187"/>
      <c r="D35" s="186">
        <v>39.5</v>
      </c>
      <c r="E35" s="187"/>
      <c r="F35" s="187"/>
      <c r="G35" s="187"/>
      <c r="H35" s="187"/>
      <c r="I35" s="187"/>
      <c r="J35" s="188">
        <v>39.5</v>
      </c>
    </row>
    <row r="36" spans="1:10" ht="15" customHeight="1">
      <c r="A36" s="201"/>
      <c r="B36" s="201"/>
      <c r="C36" s="176"/>
      <c r="D36" s="176"/>
      <c r="E36" s="202" t="s">
        <v>378</v>
      </c>
      <c r="F36" s="176"/>
      <c r="G36" s="176"/>
      <c r="H36" s="176"/>
      <c r="I36" s="176"/>
      <c r="J36" s="176"/>
    </row>
    <row r="37" spans="1:10" ht="12.75" customHeight="1">
      <c r="A37" s="623" t="s">
        <v>379</v>
      </c>
      <c r="B37" s="623"/>
      <c r="C37" s="623"/>
      <c r="D37" s="623"/>
      <c r="E37" s="623"/>
      <c r="F37" s="623"/>
      <c r="G37" s="623"/>
      <c r="H37" s="176"/>
      <c r="I37" s="176"/>
      <c r="J37" s="176"/>
    </row>
    <row r="38" spans="1:10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</row>
  </sheetData>
  <sheetProtection/>
  <mergeCells count="11">
    <mergeCell ref="J9:J10"/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57421875" style="396" customWidth="1"/>
    <col min="2" max="2" width="1.8515625" style="396" customWidth="1"/>
    <col min="3" max="3" width="52.00390625" style="396" customWidth="1"/>
    <col min="4" max="5" width="15.7109375" style="396" customWidth="1"/>
    <col min="6" max="16384" width="9.140625" style="396" customWidth="1"/>
  </cols>
  <sheetData>
    <row r="1" spans="4:5" ht="12.75">
      <c r="D1" s="227" t="s">
        <v>648</v>
      </c>
      <c r="E1" s="399"/>
    </row>
    <row r="2" spans="1:5" ht="12.75">
      <c r="A2" s="397"/>
      <c r="B2" s="397"/>
      <c r="C2" s="397"/>
      <c r="D2" s="401"/>
      <c r="E2" s="402" t="s">
        <v>632</v>
      </c>
    </row>
    <row r="3" spans="1:5" ht="12.75">
      <c r="A3" s="397"/>
      <c r="B3" s="397"/>
      <c r="C3" s="403"/>
      <c r="D3" s="404" t="s">
        <v>633</v>
      </c>
      <c r="E3" s="404"/>
    </row>
    <row r="4" spans="1:5" ht="12.75">
      <c r="A4" s="397"/>
      <c r="B4" s="397"/>
      <c r="C4" s="403"/>
      <c r="D4" s="404"/>
      <c r="E4" s="404"/>
    </row>
    <row r="5" spans="1:5" ht="33" customHeight="1">
      <c r="A5" s="634" t="s">
        <v>634</v>
      </c>
      <c r="B5" s="634"/>
      <c r="C5" s="634"/>
      <c r="D5" s="634"/>
      <c r="E5" s="634"/>
    </row>
    <row r="6" spans="1:5" ht="12.75" customHeight="1">
      <c r="A6" s="398"/>
      <c r="B6" s="398"/>
      <c r="C6" s="398"/>
      <c r="D6" s="398"/>
      <c r="E6" s="398"/>
    </row>
    <row r="7" spans="1:5" ht="15" customHeight="1">
      <c r="A7" s="474" t="s">
        <v>635</v>
      </c>
      <c r="B7" s="474"/>
      <c r="C7" s="474"/>
      <c r="D7" s="474"/>
      <c r="E7" s="474"/>
    </row>
    <row r="8" spans="1:5" ht="12.75">
      <c r="A8" s="397"/>
      <c r="B8" s="397"/>
      <c r="C8" s="397"/>
      <c r="D8" s="397"/>
      <c r="E8" s="397"/>
    </row>
    <row r="9" spans="1:5" ht="38.25">
      <c r="A9" s="282" t="s">
        <v>131</v>
      </c>
      <c r="B9" s="635" t="s">
        <v>330</v>
      </c>
      <c r="C9" s="636"/>
      <c r="D9" s="282" t="s">
        <v>175</v>
      </c>
      <c r="E9" s="282" t="s">
        <v>176</v>
      </c>
    </row>
    <row r="10" spans="1:5" ht="12.75">
      <c r="A10" s="405">
        <v>1</v>
      </c>
      <c r="B10" s="637">
        <v>2</v>
      </c>
      <c r="C10" s="638"/>
      <c r="D10" s="405">
        <v>3</v>
      </c>
      <c r="E10" s="405">
        <v>4</v>
      </c>
    </row>
    <row r="11" spans="1:5" ht="12.75">
      <c r="A11" s="207" t="s">
        <v>138</v>
      </c>
      <c r="B11" s="639" t="s">
        <v>636</v>
      </c>
      <c r="C11" s="640"/>
      <c r="D11" s="413">
        <v>25170.37</v>
      </c>
      <c r="E11" s="413">
        <v>22300</v>
      </c>
    </row>
    <row r="12" spans="1:5" ht="12.75">
      <c r="A12" s="6" t="s">
        <v>331</v>
      </c>
      <c r="B12" s="5"/>
      <c r="C12" s="406" t="s">
        <v>637</v>
      </c>
      <c r="D12" s="414"/>
      <c r="E12" s="415"/>
    </row>
    <row r="13" spans="1:5" ht="12.75">
      <c r="A13" s="6" t="s">
        <v>332</v>
      </c>
      <c r="B13" s="5"/>
      <c r="C13" s="406" t="s">
        <v>638</v>
      </c>
      <c r="D13" s="414"/>
      <c r="E13" s="415"/>
    </row>
    <row r="14" spans="1:5" ht="12.75">
      <c r="A14" s="6" t="s">
        <v>263</v>
      </c>
      <c r="B14" s="5"/>
      <c r="C14" s="406" t="s">
        <v>639</v>
      </c>
      <c r="D14" s="414"/>
      <c r="E14" s="415"/>
    </row>
    <row r="15" spans="1:5" ht="12.75">
      <c r="A15" s="11" t="s">
        <v>333</v>
      </c>
      <c r="B15" s="407"/>
      <c r="C15" s="406" t="s">
        <v>640</v>
      </c>
      <c r="D15" s="414"/>
      <c r="E15" s="415"/>
    </row>
    <row r="16" spans="1:5" ht="25.5">
      <c r="A16" s="408" t="s">
        <v>334</v>
      </c>
      <c r="B16" s="407"/>
      <c r="C16" s="406" t="s">
        <v>641</v>
      </c>
      <c r="D16" s="414"/>
      <c r="E16" s="415"/>
    </row>
    <row r="17" spans="1:5" ht="12.75">
      <c r="A17" s="408" t="s">
        <v>335</v>
      </c>
      <c r="B17" s="407"/>
      <c r="C17" s="406" t="s">
        <v>642</v>
      </c>
      <c r="D17" s="414">
        <v>25170.37</v>
      </c>
      <c r="E17" s="416">
        <v>22300</v>
      </c>
    </row>
    <row r="18" spans="1:5" ht="12.75">
      <c r="A18" s="11" t="s">
        <v>336</v>
      </c>
      <c r="B18" s="407"/>
      <c r="C18" s="406" t="s">
        <v>466</v>
      </c>
      <c r="D18" s="414"/>
      <c r="E18" s="415"/>
    </row>
    <row r="19" spans="1:5" ht="12.75">
      <c r="A19" s="207" t="s">
        <v>139</v>
      </c>
      <c r="B19" s="641" t="s">
        <v>643</v>
      </c>
      <c r="C19" s="642"/>
      <c r="D19" s="416"/>
      <c r="E19" s="415"/>
    </row>
    <row r="20" spans="1:5" ht="12.75">
      <c r="A20" s="207" t="s">
        <v>142</v>
      </c>
      <c r="B20" s="409" t="s">
        <v>189</v>
      </c>
      <c r="C20" s="410"/>
      <c r="D20" s="413">
        <f>+D11+D19</f>
        <v>25170.37</v>
      </c>
      <c r="E20" s="413">
        <f>+E11+E19</f>
        <v>22300</v>
      </c>
    </row>
    <row r="21" spans="1:5" ht="12.75" customHeight="1">
      <c r="A21" s="411" t="s">
        <v>631</v>
      </c>
      <c r="B21" s="400"/>
      <c r="C21" s="400"/>
      <c r="D21" s="412"/>
      <c r="E21" s="412"/>
    </row>
    <row r="22" spans="1:5" ht="12.75" customHeight="1">
      <c r="A22" s="631" t="s">
        <v>644</v>
      </c>
      <c r="B22" s="632"/>
      <c r="C22" s="632"/>
      <c r="D22" s="632"/>
      <c r="E22" s="632"/>
    </row>
    <row r="23" spans="1:5" ht="12.75">
      <c r="A23" s="633" t="s">
        <v>645</v>
      </c>
      <c r="B23" s="633"/>
      <c r="C23" s="633"/>
      <c r="D23" s="633"/>
      <c r="E23" s="633"/>
    </row>
  </sheetData>
  <sheetProtection/>
  <mergeCells count="8">
    <mergeCell ref="A22:E22"/>
    <mergeCell ref="A23:E23"/>
    <mergeCell ref="A5:E5"/>
    <mergeCell ref="A7:E7"/>
    <mergeCell ref="B9:C9"/>
    <mergeCell ref="B10:C10"/>
    <mergeCell ref="B11:C11"/>
    <mergeCell ref="B19:C19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2">
      <selection activeCell="M42" sqref="M42"/>
    </sheetView>
  </sheetViews>
  <sheetFormatPr defaultColWidth="9.140625" defaultRowHeight="12.75"/>
  <cols>
    <col min="1" max="1" width="5.421875" style="179" customWidth="1"/>
    <col min="2" max="2" width="0.2890625" style="179" customWidth="1"/>
    <col min="3" max="3" width="2.00390625" style="179" customWidth="1"/>
    <col min="4" max="4" width="32.57421875" style="179" customWidth="1"/>
    <col min="5" max="5" width="6.7109375" style="179" bestFit="1" customWidth="1"/>
    <col min="6" max="8" width="12.00390625" style="179" customWidth="1"/>
    <col min="9" max="9" width="13.28125" style="179" customWidth="1"/>
    <col min="10" max="11" width="12.00390625" style="179" customWidth="1"/>
    <col min="12" max="12" width="8.421875" style="179" bestFit="1" customWidth="1"/>
    <col min="13" max="13" width="5.8515625" style="179" bestFit="1" customWidth="1"/>
    <col min="14" max="14" width="8.7109375" style="179" customWidth="1"/>
    <col min="15" max="16384" width="9.140625" style="179" customWidth="1"/>
  </cols>
  <sheetData>
    <row r="1" ht="12.75">
      <c r="J1" s="177"/>
    </row>
    <row r="2" ht="12.75">
      <c r="J2" s="171" t="s">
        <v>674</v>
      </c>
    </row>
    <row r="3" ht="12.75">
      <c r="J3" s="172" t="s">
        <v>132</v>
      </c>
    </row>
    <row r="5" spans="1:13" ht="30" customHeight="1">
      <c r="A5" s="665" t="s">
        <v>675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</row>
    <row r="6" spans="4:13" ht="12.75">
      <c r="D6" s="666"/>
      <c r="E6" s="666"/>
      <c r="F6" s="666"/>
      <c r="G6" s="666"/>
      <c r="H6" s="666"/>
      <c r="I6" s="666"/>
      <c r="J6" s="666"/>
      <c r="K6" s="666"/>
      <c r="L6" s="666"/>
      <c r="M6" s="666"/>
    </row>
    <row r="7" spans="1:13" ht="12.75" customHeight="1">
      <c r="A7" s="624" t="s">
        <v>676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</row>
    <row r="9" spans="1:13" ht="27" customHeight="1">
      <c r="A9" s="659" t="s">
        <v>131</v>
      </c>
      <c r="B9" s="668" t="s">
        <v>6</v>
      </c>
      <c r="C9" s="669"/>
      <c r="D9" s="670"/>
      <c r="E9" s="659" t="s">
        <v>88</v>
      </c>
      <c r="F9" s="659" t="s">
        <v>89</v>
      </c>
      <c r="G9" s="659" t="s">
        <v>90</v>
      </c>
      <c r="H9" s="659"/>
      <c r="I9" s="659"/>
      <c r="J9" s="659" t="s">
        <v>677</v>
      </c>
      <c r="K9" s="659"/>
      <c r="L9" s="674" t="s">
        <v>94</v>
      </c>
      <c r="M9" s="659" t="s">
        <v>136</v>
      </c>
    </row>
    <row r="10" spans="1:13" ht="101.25" customHeight="1">
      <c r="A10" s="667"/>
      <c r="B10" s="671"/>
      <c r="C10" s="672"/>
      <c r="D10" s="673"/>
      <c r="E10" s="659"/>
      <c r="F10" s="659"/>
      <c r="G10" s="421" t="s">
        <v>678</v>
      </c>
      <c r="H10" s="421" t="s">
        <v>679</v>
      </c>
      <c r="I10" s="421" t="s">
        <v>680</v>
      </c>
      <c r="J10" s="421" t="s">
        <v>681</v>
      </c>
      <c r="K10" s="421" t="s">
        <v>682</v>
      </c>
      <c r="L10" s="675"/>
      <c r="M10" s="659"/>
    </row>
    <row r="11" spans="1:13" ht="12.75">
      <c r="A11" s="422">
        <v>1</v>
      </c>
      <c r="B11" s="220"/>
      <c r="C11" s="221"/>
      <c r="D11" s="423">
        <v>2</v>
      </c>
      <c r="E11" s="424">
        <v>3</v>
      </c>
      <c r="F11" s="424">
        <v>4</v>
      </c>
      <c r="G11" s="424">
        <v>5</v>
      </c>
      <c r="H11" s="424">
        <v>6</v>
      </c>
      <c r="I11" s="424">
        <v>7</v>
      </c>
      <c r="J11" s="424">
        <v>8</v>
      </c>
      <c r="K11" s="424">
        <v>9</v>
      </c>
      <c r="L11" s="424">
        <v>10</v>
      </c>
      <c r="M11" s="425">
        <v>11</v>
      </c>
    </row>
    <row r="12" spans="1:13" ht="24.75" customHeight="1">
      <c r="A12" s="426" t="s">
        <v>138</v>
      </c>
      <c r="B12" s="652" t="s">
        <v>393</v>
      </c>
      <c r="C12" s="653"/>
      <c r="D12" s="654"/>
      <c r="E12" s="428"/>
      <c r="F12" s="428"/>
      <c r="G12" s="428"/>
      <c r="H12" s="428"/>
      <c r="I12" s="428">
        <v>1</v>
      </c>
      <c r="J12" s="428"/>
      <c r="K12" s="428"/>
      <c r="L12" s="428"/>
      <c r="M12" s="428">
        <v>1</v>
      </c>
    </row>
    <row r="13" spans="1:13" ht="12.75">
      <c r="A13" s="429" t="s">
        <v>139</v>
      </c>
      <c r="B13" s="430"/>
      <c r="C13" s="431" t="s">
        <v>683</v>
      </c>
      <c r="D13" s="432"/>
      <c r="E13" s="428"/>
      <c r="F13" s="433"/>
      <c r="G13" s="428"/>
      <c r="H13" s="428"/>
      <c r="I13" s="424"/>
      <c r="J13" s="428"/>
      <c r="K13" s="434"/>
      <c r="L13" s="434"/>
      <c r="M13" s="424"/>
    </row>
    <row r="14" spans="1:13" ht="12.75">
      <c r="A14" s="435" t="s">
        <v>350</v>
      </c>
      <c r="B14" s="436"/>
      <c r="C14" s="221"/>
      <c r="D14" s="437" t="s">
        <v>396</v>
      </c>
      <c r="E14" s="428"/>
      <c r="F14" s="433"/>
      <c r="G14" s="428"/>
      <c r="H14" s="428"/>
      <c r="I14" s="424"/>
      <c r="J14" s="428"/>
      <c r="K14" s="434"/>
      <c r="L14" s="434"/>
      <c r="M14" s="424"/>
    </row>
    <row r="15" spans="1:13" ht="25.5">
      <c r="A15" s="438" t="s">
        <v>352</v>
      </c>
      <c r="B15" s="221"/>
      <c r="C15" s="221"/>
      <c r="D15" s="437" t="s">
        <v>397</v>
      </c>
      <c r="E15" s="428"/>
      <c r="F15" s="433"/>
      <c r="G15" s="428"/>
      <c r="H15" s="428"/>
      <c r="I15" s="424"/>
      <c r="J15" s="428"/>
      <c r="K15" s="434"/>
      <c r="L15" s="434"/>
      <c r="M15" s="424"/>
    </row>
    <row r="16" spans="1:13" ht="28.5" customHeight="1">
      <c r="A16" s="439" t="s">
        <v>142</v>
      </c>
      <c r="B16" s="440"/>
      <c r="C16" s="660" t="s">
        <v>684</v>
      </c>
      <c r="D16" s="661"/>
      <c r="E16" s="428"/>
      <c r="F16" s="428"/>
      <c r="G16" s="428"/>
      <c r="H16" s="428"/>
      <c r="I16" s="424"/>
      <c r="J16" s="428"/>
      <c r="K16" s="428"/>
      <c r="L16" s="428"/>
      <c r="M16" s="456"/>
    </row>
    <row r="17" spans="1:13" ht="12.75">
      <c r="A17" s="435" t="s">
        <v>355</v>
      </c>
      <c r="B17" s="441"/>
      <c r="C17" s="221"/>
      <c r="D17" s="437" t="s">
        <v>399</v>
      </c>
      <c r="E17" s="428"/>
      <c r="F17" s="428"/>
      <c r="G17" s="428"/>
      <c r="H17" s="428"/>
      <c r="I17" s="424"/>
      <c r="J17" s="428"/>
      <c r="K17" s="428"/>
      <c r="L17" s="428"/>
      <c r="M17" s="456"/>
    </row>
    <row r="18" spans="1:13" ht="12.75">
      <c r="A18" s="435" t="s">
        <v>357</v>
      </c>
      <c r="B18" s="441"/>
      <c r="C18" s="221"/>
      <c r="D18" s="437" t="s">
        <v>400</v>
      </c>
      <c r="E18" s="428"/>
      <c r="F18" s="428"/>
      <c r="G18" s="428"/>
      <c r="H18" s="428"/>
      <c r="I18" s="424"/>
      <c r="J18" s="428"/>
      <c r="K18" s="428"/>
      <c r="L18" s="428"/>
      <c r="M18" s="456"/>
    </row>
    <row r="19" spans="1:13" ht="12.75">
      <c r="A19" s="435" t="s">
        <v>359</v>
      </c>
      <c r="B19" s="441"/>
      <c r="C19" s="221"/>
      <c r="D19" s="437" t="s">
        <v>401</v>
      </c>
      <c r="E19" s="428"/>
      <c r="F19" s="428"/>
      <c r="G19" s="428"/>
      <c r="H19" s="428"/>
      <c r="I19" s="424"/>
      <c r="J19" s="428"/>
      <c r="K19" s="428"/>
      <c r="L19" s="428"/>
      <c r="M19" s="456"/>
    </row>
    <row r="20" spans="1:13" ht="12.75">
      <c r="A20" s="429" t="s">
        <v>144</v>
      </c>
      <c r="B20" s="442"/>
      <c r="C20" s="443" t="s">
        <v>363</v>
      </c>
      <c r="D20" s="444"/>
      <c r="E20" s="428"/>
      <c r="F20" s="428"/>
      <c r="G20" s="428"/>
      <c r="H20" s="428"/>
      <c r="I20" s="424"/>
      <c r="J20" s="445"/>
      <c r="K20" s="434"/>
      <c r="L20" s="434"/>
      <c r="M20" s="424"/>
    </row>
    <row r="21" spans="1:13" ht="24.75" customHeight="1">
      <c r="A21" s="426" t="s">
        <v>146</v>
      </c>
      <c r="B21" s="662" t="s">
        <v>402</v>
      </c>
      <c r="C21" s="663"/>
      <c r="D21" s="664"/>
      <c r="E21" s="428"/>
      <c r="F21" s="428"/>
      <c r="G21" s="428"/>
      <c r="H21" s="428"/>
      <c r="I21" s="424">
        <v>1</v>
      </c>
      <c r="J21" s="428"/>
      <c r="K21" s="428"/>
      <c r="L21" s="428"/>
      <c r="M21" s="456">
        <v>1</v>
      </c>
    </row>
    <row r="22" spans="1:13" ht="24.75" customHeight="1">
      <c r="A22" s="426" t="s">
        <v>148</v>
      </c>
      <c r="B22" s="652" t="s">
        <v>685</v>
      </c>
      <c r="C22" s="653"/>
      <c r="D22" s="654"/>
      <c r="E22" s="425" t="s">
        <v>404</v>
      </c>
      <c r="F22" s="428"/>
      <c r="G22" s="428"/>
      <c r="H22" s="425" t="s">
        <v>404</v>
      </c>
      <c r="I22" s="425"/>
      <c r="J22" s="425" t="s">
        <v>404</v>
      </c>
      <c r="K22" s="425" t="s">
        <v>404</v>
      </c>
      <c r="L22" s="425"/>
      <c r="M22" s="424"/>
    </row>
    <row r="23" spans="1:13" ht="30" customHeight="1">
      <c r="A23" s="429" t="s">
        <v>150</v>
      </c>
      <c r="B23" s="427"/>
      <c r="C23" s="655" t="s">
        <v>686</v>
      </c>
      <c r="D23" s="656"/>
      <c r="E23" s="425" t="s">
        <v>404</v>
      </c>
      <c r="F23" s="428"/>
      <c r="G23" s="428"/>
      <c r="H23" s="425" t="s">
        <v>404</v>
      </c>
      <c r="I23" s="425"/>
      <c r="J23" s="425" t="s">
        <v>404</v>
      </c>
      <c r="K23" s="425" t="s">
        <v>404</v>
      </c>
      <c r="L23" s="425"/>
      <c r="M23" s="424"/>
    </row>
    <row r="24" spans="1:13" ht="26.25" customHeight="1">
      <c r="A24" s="429" t="s">
        <v>152</v>
      </c>
      <c r="B24" s="430"/>
      <c r="C24" s="646" t="s">
        <v>687</v>
      </c>
      <c r="D24" s="651"/>
      <c r="E24" s="425" t="s">
        <v>404</v>
      </c>
      <c r="F24" s="445"/>
      <c r="G24" s="445"/>
      <c r="H24" s="425" t="s">
        <v>404</v>
      </c>
      <c r="I24" s="446"/>
      <c r="J24" s="425" t="s">
        <v>404</v>
      </c>
      <c r="K24" s="425" t="s">
        <v>404</v>
      </c>
      <c r="L24" s="425"/>
      <c r="M24" s="456"/>
    </row>
    <row r="25" spans="1:13" ht="24.75" customHeight="1">
      <c r="A25" s="429" t="s">
        <v>154</v>
      </c>
      <c r="B25" s="430"/>
      <c r="C25" s="646" t="s">
        <v>688</v>
      </c>
      <c r="D25" s="647"/>
      <c r="E25" s="425" t="s">
        <v>404</v>
      </c>
      <c r="F25" s="445"/>
      <c r="G25" s="445"/>
      <c r="H25" s="425" t="s">
        <v>404</v>
      </c>
      <c r="I25" s="446"/>
      <c r="J25" s="425" t="s">
        <v>404</v>
      </c>
      <c r="K25" s="425" t="s">
        <v>404</v>
      </c>
      <c r="L25" s="425"/>
      <c r="M25" s="456"/>
    </row>
    <row r="26" spans="1:13" ht="12.75">
      <c r="A26" s="435" t="s">
        <v>408</v>
      </c>
      <c r="B26" s="436"/>
      <c r="C26" s="447"/>
      <c r="D26" s="222" t="s">
        <v>399</v>
      </c>
      <c r="E26" s="6" t="s">
        <v>404</v>
      </c>
      <c r="F26" s="448"/>
      <c r="G26" s="448"/>
      <c r="H26" s="6" t="s">
        <v>404</v>
      </c>
      <c r="I26" s="449"/>
      <c r="J26" s="6" t="s">
        <v>404</v>
      </c>
      <c r="K26" s="6" t="s">
        <v>404</v>
      </c>
      <c r="L26" s="6"/>
      <c r="M26" s="456"/>
    </row>
    <row r="27" spans="1:13" ht="12.75">
      <c r="A27" s="435" t="s">
        <v>409</v>
      </c>
      <c r="B27" s="436"/>
      <c r="C27" s="447"/>
      <c r="D27" s="222" t="s">
        <v>400</v>
      </c>
      <c r="E27" s="6" t="s">
        <v>404</v>
      </c>
      <c r="F27" s="448"/>
      <c r="G27" s="448"/>
      <c r="H27" s="6" t="s">
        <v>404</v>
      </c>
      <c r="I27" s="449"/>
      <c r="J27" s="6" t="s">
        <v>404</v>
      </c>
      <c r="K27" s="6" t="s">
        <v>404</v>
      </c>
      <c r="L27" s="6"/>
      <c r="M27" s="456"/>
    </row>
    <row r="28" spans="1:13" ht="12.75">
      <c r="A28" s="435" t="s">
        <v>410</v>
      </c>
      <c r="B28" s="436"/>
      <c r="C28" s="447"/>
      <c r="D28" s="222" t="s">
        <v>401</v>
      </c>
      <c r="E28" s="6" t="s">
        <v>404</v>
      </c>
      <c r="F28" s="448"/>
      <c r="G28" s="448"/>
      <c r="H28" s="6" t="s">
        <v>404</v>
      </c>
      <c r="I28" s="449"/>
      <c r="J28" s="6" t="s">
        <v>404</v>
      </c>
      <c r="K28" s="6" t="s">
        <v>404</v>
      </c>
      <c r="L28" s="6"/>
      <c r="M28" s="456"/>
    </row>
    <row r="29" spans="1:13" ht="12.75">
      <c r="A29" s="422" t="s">
        <v>155</v>
      </c>
      <c r="B29" s="441"/>
      <c r="C29" s="450" t="s">
        <v>363</v>
      </c>
      <c r="D29" s="437"/>
      <c r="E29" s="425" t="s">
        <v>404</v>
      </c>
      <c r="F29" s="451"/>
      <c r="G29" s="451"/>
      <c r="H29" s="425" t="s">
        <v>404</v>
      </c>
      <c r="I29" s="452"/>
      <c r="J29" s="425" t="s">
        <v>404</v>
      </c>
      <c r="K29" s="425" t="s">
        <v>404</v>
      </c>
      <c r="L29" s="425"/>
      <c r="M29" s="456"/>
    </row>
    <row r="30" spans="1:13" ht="24.75" customHeight="1">
      <c r="A30" s="426" t="s">
        <v>156</v>
      </c>
      <c r="B30" s="643" t="s">
        <v>689</v>
      </c>
      <c r="C30" s="644"/>
      <c r="D30" s="645"/>
      <c r="E30" s="425" t="s">
        <v>404</v>
      </c>
      <c r="F30" s="428"/>
      <c r="G30" s="428"/>
      <c r="H30" s="425" t="s">
        <v>404</v>
      </c>
      <c r="I30" s="425"/>
      <c r="J30" s="425" t="s">
        <v>404</v>
      </c>
      <c r="K30" s="425" t="s">
        <v>404</v>
      </c>
      <c r="L30" s="425"/>
      <c r="M30" s="456"/>
    </row>
    <row r="31" spans="1:13" ht="24.75" customHeight="1">
      <c r="A31" s="429" t="s">
        <v>157</v>
      </c>
      <c r="B31" s="652" t="s">
        <v>412</v>
      </c>
      <c r="C31" s="653"/>
      <c r="D31" s="654"/>
      <c r="E31" s="428"/>
      <c r="F31" s="428"/>
      <c r="G31" s="428"/>
      <c r="H31" s="428"/>
      <c r="I31" s="424"/>
      <c r="J31" s="428"/>
      <c r="K31" s="428"/>
      <c r="L31" s="428"/>
      <c r="M31" s="456"/>
    </row>
    <row r="32" spans="1:13" ht="24.75" customHeight="1">
      <c r="A32" s="429" t="s">
        <v>159</v>
      </c>
      <c r="B32" s="427"/>
      <c r="C32" s="655" t="s">
        <v>413</v>
      </c>
      <c r="D32" s="656"/>
      <c r="E32" s="428"/>
      <c r="F32" s="428"/>
      <c r="G32" s="428"/>
      <c r="H32" s="428"/>
      <c r="I32" s="424"/>
      <c r="J32" s="428"/>
      <c r="K32" s="428"/>
      <c r="L32" s="428"/>
      <c r="M32" s="456"/>
    </row>
    <row r="33" spans="1:13" ht="33" customHeight="1">
      <c r="A33" s="429" t="s">
        <v>160</v>
      </c>
      <c r="B33" s="430"/>
      <c r="C33" s="657" t="s">
        <v>690</v>
      </c>
      <c r="D33" s="658"/>
      <c r="E33" s="428"/>
      <c r="F33" s="428"/>
      <c r="G33" s="428"/>
      <c r="H33" s="428"/>
      <c r="I33" s="424"/>
      <c r="J33" s="428"/>
      <c r="K33" s="428"/>
      <c r="L33" s="428"/>
      <c r="M33" s="456"/>
    </row>
    <row r="34" spans="1:13" ht="29.25" customHeight="1">
      <c r="A34" s="429" t="s">
        <v>161</v>
      </c>
      <c r="B34" s="430"/>
      <c r="C34" s="646" t="s">
        <v>415</v>
      </c>
      <c r="D34" s="647"/>
      <c r="E34" s="428"/>
      <c r="F34" s="428"/>
      <c r="G34" s="428"/>
      <c r="H34" s="428"/>
      <c r="I34" s="424"/>
      <c r="J34" s="428"/>
      <c r="K34" s="428"/>
      <c r="L34" s="428"/>
      <c r="M34" s="456"/>
    </row>
    <row r="35" spans="1:13" ht="24.75" customHeight="1">
      <c r="A35" s="426" t="s">
        <v>162</v>
      </c>
      <c r="B35" s="430"/>
      <c r="C35" s="646" t="s">
        <v>691</v>
      </c>
      <c r="D35" s="647"/>
      <c r="E35" s="428"/>
      <c r="F35" s="428"/>
      <c r="G35" s="428"/>
      <c r="H35" s="428"/>
      <c r="I35" s="424"/>
      <c r="J35" s="428"/>
      <c r="K35" s="428"/>
      <c r="L35" s="428"/>
      <c r="M35" s="456"/>
    </row>
    <row r="36" spans="1:13" ht="12.75">
      <c r="A36" s="435" t="s">
        <v>417</v>
      </c>
      <c r="B36" s="436"/>
      <c r="C36" s="447"/>
      <c r="D36" s="222" t="s">
        <v>399</v>
      </c>
      <c r="E36" s="428"/>
      <c r="F36" s="428"/>
      <c r="G36" s="428"/>
      <c r="H36" s="428"/>
      <c r="I36" s="424"/>
      <c r="J36" s="428"/>
      <c r="K36" s="428"/>
      <c r="L36" s="428"/>
      <c r="M36" s="456"/>
    </row>
    <row r="37" spans="1:13" ht="12.75">
      <c r="A37" s="435" t="s">
        <v>418</v>
      </c>
      <c r="B37" s="436"/>
      <c r="C37" s="447"/>
      <c r="D37" s="222" t="s">
        <v>400</v>
      </c>
      <c r="E37" s="428"/>
      <c r="F37" s="428"/>
      <c r="G37" s="428"/>
      <c r="H37" s="428"/>
      <c r="I37" s="424"/>
      <c r="J37" s="428"/>
      <c r="K37" s="428"/>
      <c r="L37" s="428"/>
      <c r="M37" s="456"/>
    </row>
    <row r="38" spans="1:13" ht="12.75">
      <c r="A38" s="435" t="s">
        <v>419</v>
      </c>
      <c r="B38" s="436"/>
      <c r="C38" s="447"/>
      <c r="D38" s="222" t="s">
        <v>401</v>
      </c>
      <c r="E38" s="428"/>
      <c r="F38" s="428"/>
      <c r="G38" s="428"/>
      <c r="H38" s="428"/>
      <c r="I38" s="424"/>
      <c r="J38" s="428"/>
      <c r="K38" s="428"/>
      <c r="L38" s="428"/>
      <c r="M38" s="456"/>
    </row>
    <row r="39" spans="1:13" ht="12.75">
      <c r="A39" s="429" t="s">
        <v>163</v>
      </c>
      <c r="B39" s="430"/>
      <c r="C39" s="453" t="s">
        <v>363</v>
      </c>
      <c r="D39" s="432"/>
      <c r="E39" s="428"/>
      <c r="F39" s="428"/>
      <c r="G39" s="428"/>
      <c r="H39" s="428"/>
      <c r="I39" s="424"/>
      <c r="J39" s="428"/>
      <c r="K39" s="428"/>
      <c r="L39" s="428"/>
      <c r="M39" s="456"/>
    </row>
    <row r="40" spans="1:13" ht="26.25" customHeight="1">
      <c r="A40" s="426" t="s">
        <v>420</v>
      </c>
      <c r="B40" s="643" t="s">
        <v>692</v>
      </c>
      <c r="C40" s="644"/>
      <c r="D40" s="645"/>
      <c r="E40" s="428"/>
      <c r="F40" s="428"/>
      <c r="G40" s="428"/>
      <c r="H40" s="428"/>
      <c r="I40" s="424"/>
      <c r="J40" s="428"/>
      <c r="K40" s="428"/>
      <c r="L40" s="428"/>
      <c r="M40" s="456"/>
    </row>
    <row r="41" spans="1:13" ht="24.75" customHeight="1">
      <c r="A41" s="426" t="s">
        <v>422</v>
      </c>
      <c r="B41" s="648" t="s">
        <v>693</v>
      </c>
      <c r="C41" s="649"/>
      <c r="D41" s="650"/>
      <c r="E41" s="428"/>
      <c r="F41" s="428"/>
      <c r="G41" s="428"/>
      <c r="H41" s="428"/>
      <c r="I41" s="424">
        <v>1</v>
      </c>
      <c r="J41" s="428"/>
      <c r="K41" s="428"/>
      <c r="L41" s="428"/>
      <c r="M41" s="456">
        <v>1</v>
      </c>
    </row>
    <row r="42" spans="1:13" ht="24.75" customHeight="1">
      <c r="A42" s="426" t="s">
        <v>424</v>
      </c>
      <c r="B42" s="643" t="s">
        <v>694</v>
      </c>
      <c r="C42" s="644"/>
      <c r="D42" s="645"/>
      <c r="E42" s="428"/>
      <c r="F42" s="428"/>
      <c r="G42" s="428"/>
      <c r="H42" s="428"/>
      <c r="I42" s="424">
        <v>1</v>
      </c>
      <c r="J42" s="428"/>
      <c r="K42" s="428"/>
      <c r="L42" s="428"/>
      <c r="M42" s="456">
        <v>1</v>
      </c>
    </row>
    <row r="43" spans="1:6" ht="12.75">
      <c r="A43" s="454" t="s">
        <v>695</v>
      </c>
      <c r="B43" s="454"/>
      <c r="C43" s="454"/>
      <c r="D43" s="454"/>
      <c r="E43" s="454"/>
      <c r="F43" s="454"/>
    </row>
    <row r="44" ht="12.75">
      <c r="A44" s="455" t="s">
        <v>696</v>
      </c>
    </row>
  </sheetData>
  <sheetProtection/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B42:D42"/>
    <mergeCell ref="C34:D34"/>
    <mergeCell ref="C35:D35"/>
    <mergeCell ref="B40:D40"/>
    <mergeCell ref="B41:D41"/>
    <mergeCell ref="C24:D24"/>
    <mergeCell ref="C25:D25"/>
    <mergeCell ref="B30:D30"/>
    <mergeCell ref="B31:D31"/>
    <mergeCell ref="C32:D32"/>
  </mergeCells>
  <printOptions/>
  <pageMargins left="0.75" right="0.75" top="0.5905511811023623" bottom="0.984251968503937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showZeros="0" zoomScalePageLayoutView="0" workbookViewId="0" topLeftCell="A1">
      <selection activeCell="R51" sqref="R51"/>
    </sheetView>
  </sheetViews>
  <sheetFormatPr defaultColWidth="9.140625" defaultRowHeight="12.75"/>
  <cols>
    <col min="1" max="1" width="5.8515625" style="3" customWidth="1"/>
    <col min="2" max="2" width="0.2890625" style="169" customWidth="1"/>
    <col min="3" max="3" width="1.57421875" style="169" customWidth="1"/>
    <col min="4" max="4" width="23.421875" style="169" customWidth="1"/>
    <col min="5" max="9" width="8.28125" style="169" customWidth="1"/>
    <col min="10" max="10" width="13.421875" style="169" customWidth="1"/>
    <col min="11" max="11" width="9.421875" style="169" customWidth="1"/>
    <col min="12" max="12" width="8.28125" style="169" customWidth="1"/>
    <col min="13" max="13" width="10.7109375" style="169" customWidth="1"/>
    <col min="14" max="14" width="8.28125" style="169" customWidth="1"/>
    <col min="15" max="15" width="10.8515625" style="169" customWidth="1"/>
    <col min="16" max="17" width="8.28125" style="169" customWidth="1"/>
    <col min="18" max="18" width="13.57421875" style="169" customWidth="1"/>
    <col min="19" max="16384" width="9.140625" style="169" customWidth="1"/>
  </cols>
  <sheetData>
    <row r="1" ht="12.75">
      <c r="N1" s="203" t="s">
        <v>656</v>
      </c>
    </row>
    <row r="2" spans="14:18" ht="12.75">
      <c r="N2" s="204" t="s">
        <v>380</v>
      </c>
      <c r="O2" s="205"/>
      <c r="P2" s="205"/>
      <c r="Q2" s="205"/>
      <c r="R2" s="205"/>
    </row>
    <row r="3" spans="13:17" ht="14.25" customHeight="1">
      <c r="M3" s="3"/>
      <c r="N3" s="3" t="s">
        <v>132</v>
      </c>
      <c r="O3" s="3"/>
      <c r="P3" s="3"/>
      <c r="Q3" s="3"/>
    </row>
    <row r="4" spans="13:18" ht="4.5" customHeight="1">
      <c r="M4" s="3"/>
      <c r="N4" s="3"/>
      <c r="O4" s="3"/>
      <c r="P4" s="3"/>
      <c r="Q4" s="3"/>
      <c r="R4" s="3"/>
    </row>
    <row r="5" spans="1:18" ht="31.5" customHeight="1">
      <c r="A5" s="474" t="s">
        <v>381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</row>
    <row r="6" ht="3" customHeight="1"/>
    <row r="7" spans="1:18" ht="22.5" customHeight="1">
      <c r="A7" s="474" t="s">
        <v>382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</row>
    <row r="8" ht="4.5" customHeight="1"/>
    <row r="9" spans="1:18" ht="27" customHeight="1">
      <c r="A9" s="676" t="s">
        <v>383</v>
      </c>
      <c r="B9" s="677" t="s">
        <v>6</v>
      </c>
      <c r="C9" s="677"/>
      <c r="D9" s="677"/>
      <c r="E9" s="676" t="s">
        <v>95</v>
      </c>
      <c r="F9" s="676" t="s">
        <v>96</v>
      </c>
      <c r="G9" s="676"/>
      <c r="H9" s="676" t="s">
        <v>384</v>
      </c>
      <c r="I9" s="676" t="s">
        <v>385</v>
      </c>
      <c r="J9" s="676" t="s">
        <v>99</v>
      </c>
      <c r="K9" s="676" t="s">
        <v>386</v>
      </c>
      <c r="L9" s="676" t="s">
        <v>387</v>
      </c>
      <c r="M9" s="676" t="s">
        <v>102</v>
      </c>
      <c r="N9" s="676" t="s">
        <v>0</v>
      </c>
      <c r="O9" s="676"/>
      <c r="P9" s="676" t="s">
        <v>388</v>
      </c>
      <c r="Q9" s="676" t="s">
        <v>389</v>
      </c>
      <c r="R9" s="676" t="s">
        <v>136</v>
      </c>
    </row>
    <row r="10" spans="1:18" ht="51">
      <c r="A10" s="676"/>
      <c r="B10" s="677"/>
      <c r="C10" s="677"/>
      <c r="D10" s="677"/>
      <c r="E10" s="676"/>
      <c r="F10" s="207" t="s">
        <v>390</v>
      </c>
      <c r="G10" s="207" t="s">
        <v>391</v>
      </c>
      <c r="H10" s="676"/>
      <c r="I10" s="676"/>
      <c r="J10" s="676"/>
      <c r="K10" s="676"/>
      <c r="L10" s="676"/>
      <c r="M10" s="676"/>
      <c r="N10" s="207" t="s">
        <v>392</v>
      </c>
      <c r="O10" s="207" t="s">
        <v>0</v>
      </c>
      <c r="P10" s="676"/>
      <c r="Q10" s="676"/>
      <c r="R10" s="676"/>
    </row>
    <row r="11" spans="1:18" ht="12.75">
      <c r="A11" s="209">
        <v>1</v>
      </c>
      <c r="B11" s="683">
        <v>2</v>
      </c>
      <c r="C11" s="683"/>
      <c r="D11" s="683"/>
      <c r="E11" s="209">
        <v>3</v>
      </c>
      <c r="F11" s="209">
        <v>4</v>
      </c>
      <c r="G11" s="209">
        <v>5</v>
      </c>
      <c r="H11" s="209">
        <v>6</v>
      </c>
      <c r="I11" s="209">
        <v>7</v>
      </c>
      <c r="J11" s="209">
        <v>8</v>
      </c>
      <c r="K11" s="209">
        <v>9</v>
      </c>
      <c r="L11" s="209">
        <v>10</v>
      </c>
      <c r="M11" s="209">
        <v>11</v>
      </c>
      <c r="N11" s="209">
        <v>12</v>
      </c>
      <c r="O11" s="209">
        <v>13</v>
      </c>
      <c r="P11" s="209">
        <v>14</v>
      </c>
      <c r="Q11" s="209">
        <v>15</v>
      </c>
      <c r="R11" s="209">
        <v>16</v>
      </c>
    </row>
    <row r="12" spans="1:18" ht="39.75" customHeight="1">
      <c r="A12" s="208" t="s">
        <v>138</v>
      </c>
      <c r="B12" s="639" t="s">
        <v>393</v>
      </c>
      <c r="C12" s="684"/>
      <c r="D12" s="685"/>
      <c r="E12" s="383"/>
      <c r="F12" s="383"/>
      <c r="G12" s="383"/>
      <c r="H12" s="383"/>
      <c r="I12" s="383"/>
      <c r="J12" s="383">
        <v>2172.15</v>
      </c>
      <c r="K12" s="383">
        <v>9531.97</v>
      </c>
      <c r="L12" s="383"/>
      <c r="M12" s="383">
        <v>6053.93</v>
      </c>
      <c r="N12" s="383"/>
      <c r="O12" s="383">
        <v>16266.51</v>
      </c>
      <c r="P12" s="383"/>
      <c r="Q12" s="383"/>
      <c r="R12" s="383">
        <f>SUM(E12:Q12)</f>
        <v>34024.56</v>
      </c>
    </row>
    <row r="13" spans="1:18" ht="25.5" customHeight="1">
      <c r="A13" s="25" t="s">
        <v>139</v>
      </c>
      <c r="B13" s="210"/>
      <c r="C13" s="466" t="s">
        <v>394</v>
      </c>
      <c r="D13" s="681"/>
      <c r="E13" s="384"/>
      <c r="F13" s="348"/>
      <c r="G13" s="348"/>
      <c r="H13" s="348"/>
      <c r="I13" s="348"/>
      <c r="J13" s="348"/>
      <c r="K13" s="348">
        <v>6600</v>
      </c>
      <c r="L13" s="348"/>
      <c r="M13" s="348"/>
      <c r="N13" s="348"/>
      <c r="O13" s="348"/>
      <c r="P13" s="348"/>
      <c r="Q13" s="348"/>
      <c r="R13" s="383">
        <f aca="true" t="shared" si="0" ref="R13:R20">SUM(E13:Q13)</f>
        <v>6600</v>
      </c>
    </row>
    <row r="14" spans="1:18" ht="25.5">
      <c r="A14" s="211" t="s">
        <v>350</v>
      </c>
      <c r="B14" s="212" t="s">
        <v>395</v>
      </c>
      <c r="C14" s="213"/>
      <c r="D14" s="16" t="s">
        <v>396</v>
      </c>
      <c r="E14" s="384"/>
      <c r="F14" s="348"/>
      <c r="G14" s="348"/>
      <c r="H14" s="348"/>
      <c r="I14" s="348"/>
      <c r="J14" s="348"/>
      <c r="K14" s="348">
        <v>6600</v>
      </c>
      <c r="L14" s="348"/>
      <c r="M14" s="348"/>
      <c r="N14" s="348"/>
      <c r="O14" s="348"/>
      <c r="P14" s="348"/>
      <c r="Q14" s="348"/>
      <c r="R14" s="383">
        <f t="shared" si="0"/>
        <v>6600</v>
      </c>
    </row>
    <row r="15" spans="1:18" ht="25.5">
      <c r="A15" s="209" t="s">
        <v>352</v>
      </c>
      <c r="B15" s="213"/>
      <c r="C15" s="213"/>
      <c r="D15" s="214" t="s">
        <v>397</v>
      </c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83"/>
      <c r="Q15" s="383"/>
      <c r="R15" s="383">
        <f t="shared" si="0"/>
        <v>0</v>
      </c>
    </row>
    <row r="16" spans="1:18" ht="51" customHeight="1">
      <c r="A16" s="25" t="s">
        <v>142</v>
      </c>
      <c r="B16" s="468" t="s">
        <v>398</v>
      </c>
      <c r="C16" s="686"/>
      <c r="D16" s="687"/>
      <c r="E16" s="384"/>
      <c r="F16" s="348"/>
      <c r="G16" s="348"/>
      <c r="H16" s="348"/>
      <c r="I16" s="348"/>
      <c r="J16" s="383"/>
      <c r="K16" s="348"/>
      <c r="L16" s="348"/>
      <c r="M16" s="348"/>
      <c r="N16" s="348"/>
      <c r="O16" s="348"/>
      <c r="P16" s="383"/>
      <c r="Q16" s="383"/>
      <c r="R16" s="383">
        <f t="shared" si="0"/>
        <v>0</v>
      </c>
    </row>
    <row r="17" spans="1:18" ht="12.75">
      <c r="A17" s="209" t="s">
        <v>355</v>
      </c>
      <c r="B17" s="215"/>
      <c r="C17" s="213"/>
      <c r="D17" s="16" t="s">
        <v>399</v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83"/>
      <c r="Q17" s="383"/>
      <c r="R17" s="383">
        <f t="shared" si="0"/>
        <v>0</v>
      </c>
    </row>
    <row r="18" spans="1:18" ht="12.75">
      <c r="A18" s="25" t="s">
        <v>357</v>
      </c>
      <c r="B18" s="215"/>
      <c r="C18" s="213"/>
      <c r="D18" s="16" t="s">
        <v>400</v>
      </c>
      <c r="E18" s="384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83"/>
      <c r="Q18" s="383"/>
      <c r="R18" s="383">
        <f t="shared" si="0"/>
        <v>0</v>
      </c>
    </row>
    <row r="19" spans="1:18" ht="12.75">
      <c r="A19" s="25" t="s">
        <v>359</v>
      </c>
      <c r="B19" s="215"/>
      <c r="C19" s="213"/>
      <c r="D19" s="16" t="s">
        <v>401</v>
      </c>
      <c r="E19" s="384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83"/>
      <c r="Q19" s="383"/>
      <c r="R19" s="383">
        <f t="shared" si="0"/>
        <v>0</v>
      </c>
    </row>
    <row r="20" spans="1:18" ht="15" customHeight="1">
      <c r="A20" s="25" t="s">
        <v>144</v>
      </c>
      <c r="B20" s="210"/>
      <c r="C20" s="466" t="s">
        <v>363</v>
      </c>
      <c r="D20" s="681"/>
      <c r="E20" s="384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83"/>
      <c r="Q20" s="383"/>
      <c r="R20" s="383">
        <f t="shared" si="0"/>
        <v>0</v>
      </c>
    </row>
    <row r="21" spans="1:18" ht="54.75" customHeight="1">
      <c r="A21" s="208" t="s">
        <v>146</v>
      </c>
      <c r="B21" s="682" t="s">
        <v>402</v>
      </c>
      <c r="C21" s="682"/>
      <c r="D21" s="682"/>
      <c r="E21" s="383"/>
      <c r="F21" s="383"/>
      <c r="G21" s="383"/>
      <c r="H21" s="383"/>
      <c r="I21" s="383"/>
      <c r="J21" s="383">
        <f>+J12+J13-J16-J20</f>
        <v>2172.15</v>
      </c>
      <c r="K21" s="383">
        <f>+K12+K13-K16-K20</f>
        <v>16131.97</v>
      </c>
      <c r="L21" s="383">
        <f aca="true" t="shared" si="1" ref="L21:Q21">+L12+L13-L16-L20</f>
        <v>0</v>
      </c>
      <c r="M21" s="383">
        <v>6053.93</v>
      </c>
      <c r="N21" s="383">
        <f t="shared" si="1"/>
        <v>0</v>
      </c>
      <c r="O21" s="383">
        <f>+O12+O13-O16-O20</f>
        <v>16266.51</v>
      </c>
      <c r="P21" s="383">
        <f t="shared" si="1"/>
        <v>0</v>
      </c>
      <c r="Q21" s="383">
        <f t="shared" si="1"/>
        <v>0</v>
      </c>
      <c r="R21" s="383">
        <v>40624.56</v>
      </c>
    </row>
    <row r="22" spans="1:18" ht="39.75" customHeight="1">
      <c r="A22" s="208" t="s">
        <v>148</v>
      </c>
      <c r="B22" s="641" t="s">
        <v>403</v>
      </c>
      <c r="C22" s="688"/>
      <c r="D22" s="680"/>
      <c r="E22" s="383" t="s">
        <v>404</v>
      </c>
      <c r="F22" s="383"/>
      <c r="G22" s="383"/>
      <c r="H22" s="383"/>
      <c r="I22" s="383"/>
      <c r="J22" s="383">
        <v>-2172.15</v>
      </c>
      <c r="K22" s="383">
        <v>-6354.71</v>
      </c>
      <c r="L22" s="383"/>
      <c r="M22" s="383">
        <v>-6053.93</v>
      </c>
      <c r="N22" s="348" t="s">
        <v>404</v>
      </c>
      <c r="O22" s="383">
        <v>-16189.81</v>
      </c>
      <c r="P22" s="383" t="s">
        <v>404</v>
      </c>
      <c r="Q22" s="383" t="s">
        <v>404</v>
      </c>
      <c r="R22" s="383">
        <f>+J22+K22+L22+M22+O22</f>
        <v>-30770.6</v>
      </c>
    </row>
    <row r="23" spans="1:18" ht="39.75" customHeight="1">
      <c r="A23" s="209" t="s">
        <v>150</v>
      </c>
      <c r="B23" s="215"/>
      <c r="C23" s="466" t="s">
        <v>405</v>
      </c>
      <c r="D23" s="681"/>
      <c r="E23" s="348" t="s">
        <v>404</v>
      </c>
      <c r="F23" s="348"/>
      <c r="G23" s="348"/>
      <c r="H23" s="348"/>
      <c r="I23" s="348"/>
      <c r="J23" s="348"/>
      <c r="K23" s="348"/>
      <c r="L23" s="348"/>
      <c r="M23" s="348"/>
      <c r="N23" s="348" t="s">
        <v>404</v>
      </c>
      <c r="O23" s="383"/>
      <c r="P23" s="348" t="s">
        <v>404</v>
      </c>
      <c r="Q23" s="348" t="s">
        <v>404</v>
      </c>
      <c r="R23" s="383">
        <f>+J23+K23+L23+M23+O23</f>
        <v>0</v>
      </c>
    </row>
    <row r="24" spans="1:18" ht="38.25" customHeight="1">
      <c r="A24" s="209" t="s">
        <v>152</v>
      </c>
      <c r="B24" s="215"/>
      <c r="C24" s="466" t="s">
        <v>406</v>
      </c>
      <c r="D24" s="681"/>
      <c r="E24" s="348" t="s">
        <v>404</v>
      </c>
      <c r="F24" s="348"/>
      <c r="G24" s="348"/>
      <c r="H24" s="348"/>
      <c r="I24" s="348"/>
      <c r="J24" s="348"/>
      <c r="K24" s="348">
        <v>-2688.72</v>
      </c>
      <c r="L24" s="348"/>
      <c r="M24" s="348"/>
      <c r="N24" s="348" t="s">
        <v>404</v>
      </c>
      <c r="O24" s="348">
        <v>-76.6</v>
      </c>
      <c r="P24" s="348" t="s">
        <v>404</v>
      </c>
      <c r="Q24" s="348" t="s">
        <v>404</v>
      </c>
      <c r="R24" s="383">
        <v>-2765.42</v>
      </c>
    </row>
    <row r="25" spans="1:18" ht="51" customHeight="1">
      <c r="A25" s="209" t="s">
        <v>154</v>
      </c>
      <c r="B25" s="215"/>
      <c r="C25" s="466" t="s">
        <v>407</v>
      </c>
      <c r="D25" s="681"/>
      <c r="E25" s="348" t="s">
        <v>404</v>
      </c>
      <c r="F25" s="348"/>
      <c r="G25" s="348"/>
      <c r="H25" s="348"/>
      <c r="I25" s="348"/>
      <c r="J25" s="348"/>
      <c r="K25" s="348"/>
      <c r="L25" s="348"/>
      <c r="M25" s="348"/>
      <c r="N25" s="348" t="s">
        <v>404</v>
      </c>
      <c r="O25" s="383"/>
      <c r="P25" s="348" t="s">
        <v>404</v>
      </c>
      <c r="Q25" s="348" t="s">
        <v>404</v>
      </c>
      <c r="R25" s="383"/>
    </row>
    <row r="26" spans="1:18" ht="12.75">
      <c r="A26" s="216" t="s">
        <v>408</v>
      </c>
      <c r="B26" s="217"/>
      <c r="C26" s="31"/>
      <c r="D26" s="218" t="s">
        <v>399</v>
      </c>
      <c r="E26" s="348" t="s">
        <v>404</v>
      </c>
      <c r="F26" s="348"/>
      <c r="G26" s="348"/>
      <c r="H26" s="348"/>
      <c r="I26" s="348"/>
      <c r="J26" s="348"/>
      <c r="K26" s="348"/>
      <c r="L26" s="348"/>
      <c r="M26" s="348"/>
      <c r="N26" s="348" t="s">
        <v>404</v>
      </c>
      <c r="O26" s="383"/>
      <c r="P26" s="348" t="s">
        <v>404</v>
      </c>
      <c r="Q26" s="348" t="s">
        <v>404</v>
      </c>
      <c r="R26" s="383"/>
    </row>
    <row r="27" spans="1:18" ht="12.75">
      <c r="A27" s="216" t="s">
        <v>409</v>
      </c>
      <c r="B27" s="217"/>
      <c r="C27" s="31"/>
      <c r="D27" s="218" t="s">
        <v>400</v>
      </c>
      <c r="E27" s="348" t="s">
        <v>404</v>
      </c>
      <c r="F27" s="348"/>
      <c r="G27" s="348"/>
      <c r="H27" s="348"/>
      <c r="I27" s="348"/>
      <c r="J27" s="348"/>
      <c r="K27" s="348"/>
      <c r="L27" s="348"/>
      <c r="M27" s="348"/>
      <c r="N27" s="348" t="s">
        <v>404</v>
      </c>
      <c r="O27" s="383"/>
      <c r="P27" s="348" t="s">
        <v>404</v>
      </c>
      <c r="Q27" s="348" t="s">
        <v>404</v>
      </c>
      <c r="R27" s="383"/>
    </row>
    <row r="28" spans="1:18" ht="12.75">
      <c r="A28" s="216" t="s">
        <v>410</v>
      </c>
      <c r="B28" s="217"/>
      <c r="C28" s="31"/>
      <c r="D28" s="218" t="s">
        <v>401</v>
      </c>
      <c r="E28" s="348" t="s">
        <v>404</v>
      </c>
      <c r="F28" s="348"/>
      <c r="G28" s="348"/>
      <c r="H28" s="348"/>
      <c r="I28" s="348"/>
      <c r="J28" s="348"/>
      <c r="K28" s="348"/>
      <c r="L28" s="348"/>
      <c r="M28" s="348"/>
      <c r="N28" s="348" t="s">
        <v>404</v>
      </c>
      <c r="O28" s="383"/>
      <c r="P28" s="348" t="s">
        <v>404</v>
      </c>
      <c r="Q28" s="348" t="s">
        <v>404</v>
      </c>
      <c r="R28" s="383"/>
    </row>
    <row r="29" spans="1:18" ht="15" customHeight="1">
      <c r="A29" s="209" t="s">
        <v>155</v>
      </c>
      <c r="B29" s="217"/>
      <c r="C29" s="689" t="s">
        <v>363</v>
      </c>
      <c r="D29" s="690"/>
      <c r="E29" s="348" t="s">
        <v>404</v>
      </c>
      <c r="F29" s="348"/>
      <c r="G29" s="348"/>
      <c r="H29" s="348"/>
      <c r="I29" s="348"/>
      <c r="J29" s="348"/>
      <c r="K29" s="348"/>
      <c r="L29" s="348"/>
      <c r="M29" s="348"/>
      <c r="N29" s="348" t="s">
        <v>404</v>
      </c>
      <c r="O29" s="383"/>
      <c r="P29" s="348" t="s">
        <v>404</v>
      </c>
      <c r="Q29" s="348" t="s">
        <v>404</v>
      </c>
      <c r="R29" s="383"/>
    </row>
    <row r="30" spans="1:18" ht="54.75" customHeight="1">
      <c r="A30" s="208" t="s">
        <v>156</v>
      </c>
      <c r="B30" s="641" t="s">
        <v>411</v>
      </c>
      <c r="C30" s="688"/>
      <c r="D30" s="680"/>
      <c r="E30" s="383" t="s">
        <v>404</v>
      </c>
      <c r="F30" s="383"/>
      <c r="G30" s="383"/>
      <c r="H30" s="383"/>
      <c r="I30" s="383"/>
      <c r="J30" s="383">
        <f>+J22+J24+J28</f>
        <v>-2172.15</v>
      </c>
      <c r="K30" s="383">
        <f>+K22+K24+K28</f>
        <v>-9043.43</v>
      </c>
      <c r="L30" s="383">
        <f>+L22+L24+L28</f>
        <v>0</v>
      </c>
      <c r="M30" s="383">
        <v>-6053.93</v>
      </c>
      <c r="N30" s="348" t="s">
        <v>404</v>
      </c>
      <c r="O30" s="383">
        <v>-16266.51</v>
      </c>
      <c r="P30" s="383" t="s">
        <v>404</v>
      </c>
      <c r="Q30" s="383" t="s">
        <v>404</v>
      </c>
      <c r="R30" s="383">
        <f>+J30+K30+L30+M30+O30</f>
        <v>-33536.020000000004</v>
      </c>
    </row>
    <row r="31" spans="1:18" ht="39.75" customHeight="1">
      <c r="A31" s="208" t="s">
        <v>157</v>
      </c>
      <c r="B31" s="678" t="s">
        <v>412</v>
      </c>
      <c r="C31" s="679"/>
      <c r="D31" s="680"/>
      <c r="E31" s="383" t="s">
        <v>404</v>
      </c>
      <c r="F31" s="383"/>
      <c r="G31" s="383"/>
      <c r="H31" s="383"/>
      <c r="I31" s="385"/>
      <c r="J31" s="383"/>
      <c r="K31" s="383"/>
      <c r="L31" s="385"/>
      <c r="M31" s="383"/>
      <c r="N31" s="348" t="s">
        <v>404</v>
      </c>
      <c r="O31" s="383"/>
      <c r="P31" s="383"/>
      <c r="Q31" s="383"/>
      <c r="R31" s="383"/>
    </row>
    <row r="32" spans="1:18" ht="39.75" customHeight="1">
      <c r="A32" s="209" t="s">
        <v>159</v>
      </c>
      <c r="B32" s="215"/>
      <c r="C32" s="466" t="s">
        <v>413</v>
      </c>
      <c r="D32" s="681"/>
      <c r="E32" s="348" t="s">
        <v>404</v>
      </c>
      <c r="F32" s="348"/>
      <c r="G32" s="348"/>
      <c r="H32" s="348"/>
      <c r="I32" s="386"/>
      <c r="J32" s="348"/>
      <c r="K32" s="348"/>
      <c r="L32" s="386"/>
      <c r="M32" s="348"/>
      <c r="N32" s="348" t="s">
        <v>404</v>
      </c>
      <c r="O32" s="348"/>
      <c r="P32" s="348"/>
      <c r="Q32" s="348"/>
      <c r="R32" s="348"/>
    </row>
    <row r="33" spans="1:18" ht="29.25" customHeight="1">
      <c r="A33" s="209" t="s">
        <v>160</v>
      </c>
      <c r="B33" s="215"/>
      <c r="C33" s="466" t="s">
        <v>414</v>
      </c>
      <c r="D33" s="681"/>
      <c r="E33" s="348" t="s">
        <v>404</v>
      </c>
      <c r="F33" s="348"/>
      <c r="G33" s="348"/>
      <c r="H33" s="348"/>
      <c r="I33" s="386"/>
      <c r="J33" s="348"/>
      <c r="K33" s="348"/>
      <c r="L33" s="386"/>
      <c r="M33" s="348"/>
      <c r="N33" s="348" t="s">
        <v>404</v>
      </c>
      <c r="O33" s="348"/>
      <c r="P33" s="348"/>
      <c r="Q33" s="348"/>
      <c r="R33" s="348"/>
    </row>
    <row r="34" spans="1:18" ht="39.75" customHeight="1">
      <c r="A34" s="209" t="s">
        <v>161</v>
      </c>
      <c r="B34" s="215"/>
      <c r="C34" s="466" t="s">
        <v>415</v>
      </c>
      <c r="D34" s="681"/>
      <c r="E34" s="348" t="s">
        <v>404</v>
      </c>
      <c r="F34" s="348"/>
      <c r="G34" s="348"/>
      <c r="H34" s="348"/>
      <c r="I34" s="386"/>
      <c r="J34" s="348"/>
      <c r="K34" s="348"/>
      <c r="L34" s="386"/>
      <c r="M34" s="348"/>
      <c r="N34" s="348" t="s">
        <v>404</v>
      </c>
      <c r="O34" s="348"/>
      <c r="P34" s="348"/>
      <c r="Q34" s="348"/>
      <c r="R34" s="348"/>
    </row>
    <row r="35" spans="1:18" ht="45.75" customHeight="1">
      <c r="A35" s="209" t="s">
        <v>162</v>
      </c>
      <c r="B35" s="215"/>
      <c r="C35" s="466" t="s">
        <v>416</v>
      </c>
      <c r="D35" s="681"/>
      <c r="E35" s="348" t="s">
        <v>404</v>
      </c>
      <c r="F35" s="348"/>
      <c r="G35" s="348"/>
      <c r="H35" s="348"/>
      <c r="I35" s="386"/>
      <c r="J35" s="348"/>
      <c r="K35" s="348"/>
      <c r="L35" s="386"/>
      <c r="M35" s="348"/>
      <c r="N35" s="348" t="s">
        <v>404</v>
      </c>
      <c r="O35" s="348"/>
      <c r="P35" s="348"/>
      <c r="Q35" s="348"/>
      <c r="R35" s="348"/>
    </row>
    <row r="36" spans="1:18" ht="12.75">
      <c r="A36" s="216" t="s">
        <v>417</v>
      </c>
      <c r="B36" s="217"/>
      <c r="C36" s="31"/>
      <c r="D36" s="218" t="s">
        <v>399</v>
      </c>
      <c r="E36" s="348" t="s">
        <v>404</v>
      </c>
      <c r="F36" s="348"/>
      <c r="G36" s="348"/>
      <c r="H36" s="348"/>
      <c r="I36" s="386"/>
      <c r="J36" s="348"/>
      <c r="K36" s="348"/>
      <c r="L36" s="386"/>
      <c r="M36" s="348"/>
      <c r="N36" s="348" t="s">
        <v>404</v>
      </c>
      <c r="O36" s="348"/>
      <c r="P36" s="348"/>
      <c r="Q36" s="348"/>
      <c r="R36" s="348"/>
    </row>
    <row r="37" spans="1:18" ht="12.75">
      <c r="A37" s="216" t="s">
        <v>418</v>
      </c>
      <c r="B37" s="217"/>
      <c r="C37" s="31"/>
      <c r="D37" s="218" t="s">
        <v>400</v>
      </c>
      <c r="E37" s="348" t="s">
        <v>404</v>
      </c>
      <c r="F37" s="348"/>
      <c r="G37" s="348"/>
      <c r="H37" s="348"/>
      <c r="I37" s="386"/>
      <c r="J37" s="348"/>
      <c r="K37" s="348"/>
      <c r="L37" s="386"/>
      <c r="M37" s="348"/>
      <c r="N37" s="348" t="s">
        <v>404</v>
      </c>
      <c r="O37" s="348"/>
      <c r="P37" s="348"/>
      <c r="Q37" s="348"/>
      <c r="R37" s="348"/>
    </row>
    <row r="38" spans="1:18" ht="12.75">
      <c r="A38" s="216" t="s">
        <v>419</v>
      </c>
      <c r="B38" s="217"/>
      <c r="C38" s="31"/>
      <c r="D38" s="218" t="s">
        <v>401</v>
      </c>
      <c r="E38" s="348" t="s">
        <v>404</v>
      </c>
      <c r="F38" s="348"/>
      <c r="G38" s="348"/>
      <c r="H38" s="348"/>
      <c r="I38" s="386"/>
      <c r="J38" s="348"/>
      <c r="K38" s="348"/>
      <c r="L38" s="386"/>
      <c r="M38" s="348"/>
      <c r="N38" s="348" t="s">
        <v>404</v>
      </c>
      <c r="O38" s="348"/>
      <c r="P38" s="348"/>
      <c r="Q38" s="348"/>
      <c r="R38" s="348"/>
    </row>
    <row r="39" spans="1:18" ht="15" customHeight="1">
      <c r="A39" s="209" t="s">
        <v>163</v>
      </c>
      <c r="B39" s="217"/>
      <c r="C39" s="689" t="s">
        <v>363</v>
      </c>
      <c r="D39" s="690"/>
      <c r="E39" s="348" t="s">
        <v>404</v>
      </c>
      <c r="F39" s="348"/>
      <c r="G39" s="348"/>
      <c r="H39" s="348"/>
      <c r="I39" s="386"/>
      <c r="J39" s="386"/>
      <c r="K39" s="386"/>
      <c r="L39" s="386"/>
      <c r="M39" s="348"/>
      <c r="N39" s="348" t="s">
        <v>404</v>
      </c>
      <c r="O39" s="348"/>
      <c r="P39" s="348"/>
      <c r="Q39" s="348"/>
      <c r="R39" s="348"/>
    </row>
    <row r="40" spans="1:18" ht="54.75" customHeight="1">
      <c r="A40" s="208" t="s">
        <v>420</v>
      </c>
      <c r="B40" s="691" t="s">
        <v>421</v>
      </c>
      <c r="C40" s="691"/>
      <c r="D40" s="691"/>
      <c r="E40" s="383" t="s">
        <v>404</v>
      </c>
      <c r="F40" s="383"/>
      <c r="G40" s="383"/>
      <c r="H40" s="383"/>
      <c r="I40" s="383"/>
      <c r="J40" s="383"/>
      <c r="K40" s="383"/>
      <c r="L40" s="383"/>
      <c r="M40" s="383"/>
      <c r="N40" s="383" t="s">
        <v>404</v>
      </c>
      <c r="O40" s="383"/>
      <c r="P40" s="383"/>
      <c r="Q40" s="383"/>
      <c r="R40" s="383"/>
    </row>
    <row r="41" spans="1:18" ht="30.75" customHeight="1">
      <c r="A41" s="208" t="s">
        <v>422</v>
      </c>
      <c r="B41" s="678" t="s">
        <v>423</v>
      </c>
      <c r="C41" s="679"/>
      <c r="D41" s="692"/>
      <c r="E41" s="383"/>
      <c r="F41" s="383" t="s">
        <v>404</v>
      </c>
      <c r="G41" s="383" t="s">
        <v>404</v>
      </c>
      <c r="H41" s="383" t="s">
        <v>404</v>
      </c>
      <c r="I41" s="383"/>
      <c r="J41" s="383" t="s">
        <v>404</v>
      </c>
      <c r="K41" s="383" t="s">
        <v>404</v>
      </c>
      <c r="L41" s="383"/>
      <c r="M41" s="383" t="s">
        <v>404</v>
      </c>
      <c r="N41" s="383"/>
      <c r="O41" s="383" t="s">
        <v>404</v>
      </c>
      <c r="P41" s="383" t="s">
        <v>404</v>
      </c>
      <c r="Q41" s="383" t="s">
        <v>404</v>
      </c>
      <c r="R41" s="383"/>
    </row>
    <row r="42" spans="1:18" ht="45" customHeight="1">
      <c r="A42" s="209" t="s">
        <v>424</v>
      </c>
      <c r="B42" s="468" t="s">
        <v>425</v>
      </c>
      <c r="C42" s="693"/>
      <c r="D42" s="694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39.75" customHeight="1">
      <c r="A43" s="209" t="s">
        <v>426</v>
      </c>
      <c r="B43" s="215"/>
      <c r="C43" s="466" t="s">
        <v>427</v>
      </c>
      <c r="D43" s="681"/>
      <c r="E43" s="348"/>
      <c r="F43" s="348" t="s">
        <v>404</v>
      </c>
      <c r="G43" s="348" t="s">
        <v>404</v>
      </c>
      <c r="H43" s="348" t="s">
        <v>404</v>
      </c>
      <c r="I43" s="348"/>
      <c r="J43" s="348" t="s">
        <v>404</v>
      </c>
      <c r="K43" s="348" t="s">
        <v>404</v>
      </c>
      <c r="L43" s="348"/>
      <c r="M43" s="348" t="s">
        <v>404</v>
      </c>
      <c r="N43" s="348"/>
      <c r="O43" s="348" t="s">
        <v>404</v>
      </c>
      <c r="P43" s="348" t="s">
        <v>404</v>
      </c>
      <c r="Q43" s="348" t="s">
        <v>404</v>
      </c>
      <c r="R43" s="348"/>
    </row>
    <row r="44" spans="1:18" ht="45" customHeight="1">
      <c r="A44" s="209" t="s">
        <v>428</v>
      </c>
      <c r="B44" s="212"/>
      <c r="C44" s="466" t="s">
        <v>429</v>
      </c>
      <c r="D44" s="681"/>
      <c r="E44" s="348"/>
      <c r="F44" s="348" t="s">
        <v>404</v>
      </c>
      <c r="G44" s="348" t="s">
        <v>404</v>
      </c>
      <c r="H44" s="348" t="s">
        <v>404</v>
      </c>
      <c r="I44" s="348"/>
      <c r="J44" s="348" t="s">
        <v>404</v>
      </c>
      <c r="K44" s="348" t="s">
        <v>404</v>
      </c>
      <c r="L44" s="348"/>
      <c r="M44" s="348" t="s">
        <v>404</v>
      </c>
      <c r="N44" s="348"/>
      <c r="O44" s="348" t="s">
        <v>404</v>
      </c>
      <c r="P44" s="348" t="s">
        <v>404</v>
      </c>
      <c r="Q44" s="348" t="s">
        <v>404</v>
      </c>
      <c r="R44" s="348"/>
    </row>
    <row r="45" spans="1:18" ht="12.75">
      <c r="A45" s="216" t="s">
        <v>430</v>
      </c>
      <c r="B45" s="219"/>
      <c r="C45" s="31"/>
      <c r="D45" s="218" t="s">
        <v>399</v>
      </c>
      <c r="E45" s="348"/>
      <c r="F45" s="348" t="s">
        <v>404</v>
      </c>
      <c r="G45" s="348" t="s">
        <v>404</v>
      </c>
      <c r="H45" s="348" t="s">
        <v>404</v>
      </c>
      <c r="I45" s="348"/>
      <c r="J45" s="348" t="s">
        <v>404</v>
      </c>
      <c r="K45" s="348" t="s">
        <v>404</v>
      </c>
      <c r="L45" s="348"/>
      <c r="M45" s="348" t="s">
        <v>404</v>
      </c>
      <c r="N45" s="348"/>
      <c r="O45" s="348" t="s">
        <v>404</v>
      </c>
      <c r="P45" s="348" t="s">
        <v>404</v>
      </c>
      <c r="Q45" s="348" t="s">
        <v>404</v>
      </c>
      <c r="R45" s="348"/>
    </row>
    <row r="46" spans="1:18" ht="12.75">
      <c r="A46" s="216" t="s">
        <v>431</v>
      </c>
      <c r="B46" s="219"/>
      <c r="C46" s="31"/>
      <c r="D46" s="218" t="s">
        <v>400</v>
      </c>
      <c r="E46" s="348"/>
      <c r="F46" s="348" t="s">
        <v>404</v>
      </c>
      <c r="G46" s="348" t="s">
        <v>404</v>
      </c>
      <c r="H46" s="348" t="s">
        <v>404</v>
      </c>
      <c r="I46" s="348"/>
      <c r="J46" s="348" t="s">
        <v>404</v>
      </c>
      <c r="K46" s="348" t="s">
        <v>404</v>
      </c>
      <c r="L46" s="348"/>
      <c r="M46" s="348" t="s">
        <v>404</v>
      </c>
      <c r="N46" s="348"/>
      <c r="O46" s="348" t="s">
        <v>404</v>
      </c>
      <c r="P46" s="348" t="s">
        <v>404</v>
      </c>
      <c r="Q46" s="348" t="s">
        <v>404</v>
      </c>
      <c r="R46" s="348"/>
    </row>
    <row r="47" spans="1:18" ht="12.75">
      <c r="A47" s="216" t="s">
        <v>432</v>
      </c>
      <c r="B47" s="219"/>
      <c r="C47" s="31"/>
      <c r="D47" s="218" t="s">
        <v>401</v>
      </c>
      <c r="E47" s="348"/>
      <c r="F47" s="348" t="s">
        <v>404</v>
      </c>
      <c r="G47" s="348" t="s">
        <v>404</v>
      </c>
      <c r="H47" s="348" t="s">
        <v>404</v>
      </c>
      <c r="I47" s="348"/>
      <c r="J47" s="348" t="s">
        <v>404</v>
      </c>
      <c r="K47" s="348" t="s">
        <v>404</v>
      </c>
      <c r="L47" s="348"/>
      <c r="M47" s="348" t="s">
        <v>404</v>
      </c>
      <c r="N47" s="348"/>
      <c r="O47" s="348" t="s">
        <v>404</v>
      </c>
      <c r="P47" s="348" t="s">
        <v>404</v>
      </c>
      <c r="Q47" s="348" t="s">
        <v>404</v>
      </c>
      <c r="R47" s="348"/>
    </row>
    <row r="48" spans="1:18" ht="15" customHeight="1">
      <c r="A48" s="209" t="s">
        <v>433</v>
      </c>
      <c r="B48" s="217"/>
      <c r="C48" s="689" t="s">
        <v>363</v>
      </c>
      <c r="D48" s="690"/>
      <c r="E48" s="348"/>
      <c r="F48" s="348" t="s">
        <v>404</v>
      </c>
      <c r="G48" s="348" t="s">
        <v>404</v>
      </c>
      <c r="H48" s="348" t="s">
        <v>404</v>
      </c>
      <c r="I48" s="348"/>
      <c r="J48" s="348" t="s">
        <v>404</v>
      </c>
      <c r="K48" s="348" t="s">
        <v>404</v>
      </c>
      <c r="L48" s="348"/>
      <c r="M48" s="348" t="s">
        <v>404</v>
      </c>
      <c r="N48" s="348"/>
      <c r="O48" s="348" t="s">
        <v>404</v>
      </c>
      <c r="P48" s="348" t="s">
        <v>404</v>
      </c>
      <c r="Q48" s="348" t="s">
        <v>404</v>
      </c>
      <c r="R48" s="348"/>
    </row>
    <row r="49" spans="1:18" ht="41.25" customHeight="1">
      <c r="A49" s="208" t="s">
        <v>434</v>
      </c>
      <c r="B49" s="641" t="s">
        <v>435</v>
      </c>
      <c r="C49" s="688"/>
      <c r="D49" s="680"/>
      <c r="E49" s="383"/>
      <c r="F49" s="383" t="s">
        <v>404</v>
      </c>
      <c r="G49" s="383" t="s">
        <v>404</v>
      </c>
      <c r="H49" s="383" t="s">
        <v>404</v>
      </c>
      <c r="I49" s="383"/>
      <c r="J49" s="383" t="s">
        <v>404</v>
      </c>
      <c r="K49" s="383" t="s">
        <v>404</v>
      </c>
      <c r="L49" s="383"/>
      <c r="M49" s="383" t="s">
        <v>404</v>
      </c>
      <c r="N49" s="383"/>
      <c r="O49" s="383" t="s">
        <v>404</v>
      </c>
      <c r="P49" s="383" t="s">
        <v>404</v>
      </c>
      <c r="Q49" s="383" t="s">
        <v>404</v>
      </c>
      <c r="R49" s="383"/>
    </row>
    <row r="50" spans="1:18" ht="54.75" customHeight="1">
      <c r="A50" s="208" t="s">
        <v>436</v>
      </c>
      <c r="B50" s="691" t="s">
        <v>437</v>
      </c>
      <c r="C50" s="691"/>
      <c r="D50" s="691"/>
      <c r="E50" s="383"/>
      <c r="F50" s="383"/>
      <c r="G50" s="383"/>
      <c r="H50" s="383"/>
      <c r="I50" s="383"/>
      <c r="J50" s="383">
        <f>+J21+J30+J40</f>
        <v>0</v>
      </c>
      <c r="K50" s="383">
        <f>+K21+K30+K40</f>
        <v>7088.539999999999</v>
      </c>
      <c r="L50" s="383">
        <f>+L21+L30+L40</f>
        <v>0</v>
      </c>
      <c r="M50" s="383">
        <f>+M21+M30+M40</f>
        <v>0</v>
      </c>
      <c r="N50" s="383"/>
      <c r="O50" s="383">
        <f>+O21+O30+O40</f>
        <v>0</v>
      </c>
      <c r="P50" s="383"/>
      <c r="Q50" s="383"/>
      <c r="R50" s="383">
        <v>7088.54</v>
      </c>
    </row>
    <row r="51" spans="1:18" ht="54.75" customHeight="1">
      <c r="A51" s="208" t="s">
        <v>438</v>
      </c>
      <c r="B51" s="691" t="s">
        <v>439</v>
      </c>
      <c r="C51" s="691"/>
      <c r="D51" s="691"/>
      <c r="E51" s="383"/>
      <c r="F51" s="383"/>
      <c r="G51" s="383"/>
      <c r="H51" s="383"/>
      <c r="I51" s="383"/>
      <c r="J51" s="383">
        <f>+J12+J22-J31</f>
        <v>0</v>
      </c>
      <c r="K51" s="383">
        <f>+K12+K22-K31</f>
        <v>3177.2599999999993</v>
      </c>
      <c r="L51" s="383">
        <f>+L12+L22-L31</f>
        <v>0</v>
      </c>
      <c r="M51" s="383">
        <f>+M12+M22-M31</f>
        <v>0</v>
      </c>
      <c r="N51" s="383"/>
      <c r="O51" s="383">
        <f>+O12+O22-O31</f>
        <v>76.70000000000073</v>
      </c>
      <c r="P51" s="383"/>
      <c r="Q51" s="383"/>
      <c r="R51" s="383">
        <f>+J51+K51+M51+O51</f>
        <v>3253.96</v>
      </c>
    </row>
    <row r="52" spans="1:7" ht="12.75">
      <c r="A52" s="3" t="s">
        <v>440</v>
      </c>
      <c r="B52" s="3"/>
      <c r="C52" s="3"/>
      <c r="D52" s="3"/>
      <c r="E52" s="3"/>
      <c r="F52" s="3"/>
      <c r="G52" s="3"/>
    </row>
    <row r="53" spans="1:7" ht="12.75">
      <c r="A53" s="3" t="s">
        <v>441</v>
      </c>
      <c r="B53" s="3"/>
      <c r="C53" s="3"/>
      <c r="D53" s="3"/>
      <c r="E53" s="3"/>
      <c r="F53" s="3"/>
      <c r="G53" s="3"/>
    </row>
  </sheetData>
  <sheetProtection/>
  <mergeCells count="43">
    <mergeCell ref="C48:D48"/>
    <mergeCell ref="B49:D49"/>
    <mergeCell ref="B50:D50"/>
    <mergeCell ref="C35:D35"/>
    <mergeCell ref="C39:D39"/>
    <mergeCell ref="B51:D51"/>
    <mergeCell ref="B40:D40"/>
    <mergeCell ref="B41:D41"/>
    <mergeCell ref="B42:D42"/>
    <mergeCell ref="C43:D43"/>
    <mergeCell ref="C44:D44"/>
    <mergeCell ref="C24:D24"/>
    <mergeCell ref="C25:D25"/>
    <mergeCell ref="C29:D29"/>
    <mergeCell ref="B30:D30"/>
    <mergeCell ref="C33:D33"/>
    <mergeCell ref="C34:D34"/>
    <mergeCell ref="L9:L10"/>
    <mergeCell ref="M9:M10"/>
    <mergeCell ref="B11:D11"/>
    <mergeCell ref="B12:D12"/>
    <mergeCell ref="C13:D13"/>
    <mergeCell ref="B16:D16"/>
    <mergeCell ref="H9:H10"/>
    <mergeCell ref="I9:I10"/>
    <mergeCell ref="J9:J10"/>
    <mergeCell ref="K9:K10"/>
    <mergeCell ref="B31:D31"/>
    <mergeCell ref="C32:D32"/>
    <mergeCell ref="C20:D20"/>
    <mergeCell ref="B21:D21"/>
    <mergeCell ref="B22:D22"/>
    <mergeCell ref="C23:D23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</mergeCells>
  <printOptions/>
  <pageMargins left="0.3937007874015748" right="0.3937007874015748" top="0.7874015748031497" bottom="0.3937007874015748" header="0.31496062992125984" footer="0.31496062992125984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PageLayoutView="0" workbookViewId="0" topLeftCell="C7">
      <selection activeCell="E30" sqref="E30"/>
    </sheetView>
  </sheetViews>
  <sheetFormatPr defaultColWidth="9.140625" defaultRowHeight="12.75"/>
  <cols>
    <col min="1" max="1" width="11.8515625" style="3" customWidth="1"/>
    <col min="2" max="2" width="1.8515625" style="3" customWidth="1"/>
    <col min="3" max="3" width="34.8515625" style="3" customWidth="1"/>
    <col min="4" max="4" width="9.00390625" style="3" customWidth="1"/>
    <col min="5" max="5" width="8.8515625" style="3" customWidth="1"/>
    <col min="6" max="6" width="12.8515625" style="3" customWidth="1"/>
    <col min="7" max="7" width="10.28125" style="3" customWidth="1"/>
    <col min="8" max="8" width="8.8515625" style="3" customWidth="1"/>
    <col min="9" max="9" width="12.8515625" style="3" customWidth="1"/>
    <col min="10" max="16384" width="9.140625" style="3" customWidth="1"/>
  </cols>
  <sheetData>
    <row r="1" ht="12.75">
      <c r="F1" s="203" t="s">
        <v>647</v>
      </c>
    </row>
    <row r="2" spans="6:9" ht="12.75">
      <c r="F2" s="695" t="s">
        <v>442</v>
      </c>
      <c r="G2" s="695"/>
      <c r="H2" s="695"/>
      <c r="I2" s="695"/>
    </row>
    <row r="3" spans="2:6" ht="12.75">
      <c r="B3" s="204"/>
      <c r="F3" s="3" t="s">
        <v>443</v>
      </c>
    </row>
    <row r="5" spans="1:9" ht="32.25" customHeight="1">
      <c r="A5" s="474" t="s">
        <v>444</v>
      </c>
      <c r="B5" s="474"/>
      <c r="C5" s="474"/>
      <c r="D5" s="474"/>
      <c r="E5" s="474"/>
      <c r="F5" s="474"/>
      <c r="G5" s="474"/>
      <c r="H5" s="474"/>
      <c r="I5" s="474"/>
    </row>
    <row r="6" spans="1:9" ht="12.75" customHeight="1">
      <c r="A6" s="206"/>
      <c r="B6" s="206"/>
      <c r="C6" s="206"/>
      <c r="D6" s="206"/>
      <c r="E6" s="206"/>
      <c r="F6" s="206"/>
      <c r="G6" s="206"/>
      <c r="H6" s="206"/>
      <c r="I6" s="206"/>
    </row>
    <row r="7" spans="1:9" ht="31.5" customHeight="1">
      <c r="A7" s="474" t="s">
        <v>630</v>
      </c>
      <c r="B7" s="474"/>
      <c r="C7" s="474"/>
      <c r="D7" s="474"/>
      <c r="E7" s="474"/>
      <c r="F7" s="474"/>
      <c r="G7" s="474"/>
      <c r="H7" s="474"/>
      <c r="I7" s="474"/>
    </row>
    <row r="9" spans="1:9" ht="25.5" customHeight="1">
      <c r="A9" s="676" t="s">
        <v>131</v>
      </c>
      <c r="B9" s="696" t="s">
        <v>330</v>
      </c>
      <c r="C9" s="697"/>
      <c r="D9" s="676" t="s">
        <v>8</v>
      </c>
      <c r="E9" s="676"/>
      <c r="F9" s="676"/>
      <c r="G9" s="676" t="s">
        <v>9</v>
      </c>
      <c r="H9" s="676"/>
      <c r="I9" s="676"/>
    </row>
    <row r="10" spans="1:9" ht="76.5">
      <c r="A10" s="676"/>
      <c r="B10" s="698"/>
      <c r="C10" s="699"/>
      <c r="D10" s="6" t="s">
        <v>445</v>
      </c>
      <c r="E10" s="6" t="s">
        <v>446</v>
      </c>
      <c r="F10" s="6" t="s">
        <v>447</v>
      </c>
      <c r="G10" s="6" t="s">
        <v>445</v>
      </c>
      <c r="H10" s="6" t="s">
        <v>446</v>
      </c>
      <c r="I10" s="6" t="s">
        <v>447</v>
      </c>
    </row>
    <row r="11" spans="1:9" ht="12.75">
      <c r="A11" s="6">
        <v>1</v>
      </c>
      <c r="B11" s="481">
        <v>2</v>
      </c>
      <c r="C11" s="700"/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1:9" ht="25.5" customHeight="1">
      <c r="A12" s="207" t="s">
        <v>138</v>
      </c>
      <c r="B12" s="641" t="s">
        <v>448</v>
      </c>
      <c r="C12" s="701"/>
      <c r="D12" s="348">
        <f>+D13+D14+D17+D23+D24+D27</f>
        <v>17237.82</v>
      </c>
      <c r="E12" s="348">
        <f>+E13+E14+E17+E23+E24+E27</f>
        <v>16989.600000000002</v>
      </c>
      <c r="F12" s="348">
        <f>+F13+F14+F17+F23+F24+F27</f>
        <v>0</v>
      </c>
      <c r="G12" s="348">
        <v>16398.18</v>
      </c>
      <c r="H12" s="348">
        <v>15543.55</v>
      </c>
      <c r="I12" s="348"/>
    </row>
    <row r="13" spans="1:9" ht="15" customHeight="1">
      <c r="A13" s="6" t="s">
        <v>449</v>
      </c>
      <c r="B13" s="702" t="s">
        <v>450</v>
      </c>
      <c r="C13" s="703"/>
      <c r="D13" s="348"/>
      <c r="E13" s="348"/>
      <c r="F13" s="348"/>
      <c r="G13" s="348"/>
      <c r="H13" s="348"/>
      <c r="I13" s="348"/>
    </row>
    <row r="14" spans="1:9" ht="12.75" customHeight="1">
      <c r="A14" s="6" t="s">
        <v>332</v>
      </c>
      <c r="B14" s="468" t="s">
        <v>451</v>
      </c>
      <c r="C14" s="681"/>
      <c r="D14" s="390">
        <f aca="true" t="shared" si="0" ref="D14:I14">+D15+D16</f>
        <v>0</v>
      </c>
      <c r="E14" s="390">
        <f t="shared" si="0"/>
        <v>0</v>
      </c>
      <c r="F14" s="390">
        <f t="shared" si="0"/>
        <v>0</v>
      </c>
      <c r="G14" s="390">
        <f>+G15+G16</f>
        <v>0</v>
      </c>
      <c r="H14" s="390">
        <f>+H15+H16</f>
        <v>0</v>
      </c>
      <c r="I14" s="390">
        <f t="shared" si="0"/>
        <v>0</v>
      </c>
    </row>
    <row r="15" spans="1:9" ht="12.75" customHeight="1">
      <c r="A15" s="6" t="s">
        <v>452</v>
      </c>
      <c r="B15" s="11"/>
      <c r="C15" s="214" t="s">
        <v>453</v>
      </c>
      <c r="D15" s="349"/>
      <c r="E15" s="349"/>
      <c r="F15" s="349"/>
      <c r="G15" s="349"/>
      <c r="H15" s="349"/>
      <c r="I15" s="349"/>
    </row>
    <row r="16" spans="1:9" ht="12.75" customHeight="1">
      <c r="A16" s="6" t="s">
        <v>454</v>
      </c>
      <c r="B16" s="11"/>
      <c r="C16" s="214" t="s">
        <v>455</v>
      </c>
      <c r="D16" s="349"/>
      <c r="E16" s="349"/>
      <c r="F16" s="349"/>
      <c r="G16" s="349"/>
      <c r="H16" s="349"/>
      <c r="I16" s="349"/>
    </row>
    <row r="17" spans="1:9" ht="25.5" customHeight="1">
      <c r="A17" s="6" t="s">
        <v>263</v>
      </c>
      <c r="B17" s="468" t="s">
        <v>456</v>
      </c>
      <c r="C17" s="681"/>
      <c r="D17" s="390">
        <f>+D18+D19+D20+D21+D22</f>
        <v>248.22</v>
      </c>
      <c r="E17" s="390">
        <f>+E18+E19+E20+E21+E22</f>
        <v>0</v>
      </c>
      <c r="F17" s="390">
        <f>+F18+F19+F20+F21+F22</f>
        <v>0</v>
      </c>
      <c r="G17" s="390">
        <v>854.63</v>
      </c>
      <c r="H17" s="390">
        <f>+H18+H19+H20+H21+H22</f>
        <v>0</v>
      </c>
      <c r="I17" s="390">
        <f>+I18+I19+I20+I21+I22</f>
        <v>0</v>
      </c>
    </row>
    <row r="18" spans="1:9" ht="12.75" customHeight="1">
      <c r="A18" s="6" t="s">
        <v>457</v>
      </c>
      <c r="B18" s="11"/>
      <c r="C18" s="214" t="s">
        <v>458</v>
      </c>
      <c r="D18" s="349"/>
      <c r="E18" s="349"/>
      <c r="F18" s="349"/>
      <c r="G18" s="349"/>
      <c r="H18" s="349"/>
      <c r="I18" s="349"/>
    </row>
    <row r="19" spans="1:9" ht="12.75" customHeight="1">
      <c r="A19" s="6" t="s">
        <v>459</v>
      </c>
      <c r="B19" s="11"/>
      <c r="C19" s="214" t="s">
        <v>460</v>
      </c>
      <c r="D19" s="349"/>
      <c r="E19" s="349"/>
      <c r="F19" s="349"/>
      <c r="G19" s="349"/>
      <c r="H19" s="349"/>
      <c r="I19" s="349"/>
    </row>
    <row r="20" spans="1:9" ht="12.75" customHeight="1">
      <c r="A20" s="6" t="s">
        <v>461</v>
      </c>
      <c r="B20" s="11"/>
      <c r="C20" s="214" t="s">
        <v>462</v>
      </c>
      <c r="D20" s="349">
        <v>248.22</v>
      </c>
      <c r="E20" s="349"/>
      <c r="F20" s="349"/>
      <c r="G20" s="349">
        <v>854.63</v>
      </c>
      <c r="H20" s="349"/>
      <c r="I20" s="349"/>
    </row>
    <row r="21" spans="1:9" ht="12.75" customHeight="1">
      <c r="A21" s="6" t="s">
        <v>463</v>
      </c>
      <c r="B21" s="11"/>
      <c r="C21" s="214" t="s">
        <v>464</v>
      </c>
      <c r="D21" s="349"/>
      <c r="E21" s="349"/>
      <c r="F21" s="349"/>
      <c r="G21" s="349"/>
      <c r="H21" s="349"/>
      <c r="I21" s="349"/>
    </row>
    <row r="22" spans="1:9" ht="12.75" customHeight="1">
      <c r="A22" s="6" t="s">
        <v>465</v>
      </c>
      <c r="B22" s="11"/>
      <c r="C22" s="214" t="s">
        <v>466</v>
      </c>
      <c r="D22" s="349"/>
      <c r="E22" s="349"/>
      <c r="F22" s="349"/>
      <c r="G22" s="349"/>
      <c r="H22" s="349"/>
      <c r="I22" s="349"/>
    </row>
    <row r="23" spans="1:9" ht="25.5" customHeight="1">
      <c r="A23" s="6" t="s">
        <v>333</v>
      </c>
      <c r="B23" s="468" t="s">
        <v>467</v>
      </c>
      <c r="C23" s="681"/>
      <c r="D23" s="390"/>
      <c r="E23" s="390"/>
      <c r="F23" s="390"/>
      <c r="G23" s="390"/>
      <c r="H23" s="390"/>
      <c r="I23" s="390"/>
    </row>
    <row r="24" spans="1:9" ht="12.75" customHeight="1">
      <c r="A24" s="6" t="s">
        <v>334</v>
      </c>
      <c r="B24" s="468" t="s">
        <v>36</v>
      </c>
      <c r="C24" s="681"/>
      <c r="D24" s="390">
        <f>+D25+D26</f>
        <v>15547.69</v>
      </c>
      <c r="E24" s="390">
        <f>+E25+E26</f>
        <v>15547.69</v>
      </c>
      <c r="F24" s="390">
        <f>+F25+F26</f>
        <v>0</v>
      </c>
      <c r="G24" s="390">
        <v>14100.48</v>
      </c>
      <c r="H24" s="390">
        <v>14100.48</v>
      </c>
      <c r="I24" s="390">
        <f>+I25+I26</f>
        <v>0</v>
      </c>
    </row>
    <row r="25" spans="1:9" ht="12.75" customHeight="1">
      <c r="A25" s="6" t="s">
        <v>468</v>
      </c>
      <c r="B25" s="11"/>
      <c r="C25" s="214" t="s">
        <v>469</v>
      </c>
      <c r="D25" s="349">
        <v>15547.69</v>
      </c>
      <c r="E25" s="349">
        <v>15547.69</v>
      </c>
      <c r="F25" s="349"/>
      <c r="G25" s="349">
        <v>14100.48</v>
      </c>
      <c r="H25" s="349">
        <v>14100.48</v>
      </c>
      <c r="I25" s="349"/>
    </row>
    <row r="26" spans="1:9" ht="12.75" customHeight="1">
      <c r="A26" s="6" t="s">
        <v>470</v>
      </c>
      <c r="B26" s="11"/>
      <c r="C26" s="214" t="s">
        <v>466</v>
      </c>
      <c r="D26" s="349"/>
      <c r="E26" s="349"/>
      <c r="F26" s="349"/>
      <c r="G26" s="349"/>
      <c r="H26" s="349"/>
      <c r="I26" s="349"/>
    </row>
    <row r="27" spans="1:9" ht="12.75" customHeight="1">
      <c r="A27" s="6" t="s">
        <v>335</v>
      </c>
      <c r="B27" s="468" t="s">
        <v>38</v>
      </c>
      <c r="C27" s="681"/>
      <c r="D27" s="349">
        <v>1441.91</v>
      </c>
      <c r="E27" s="349">
        <v>1441.91</v>
      </c>
      <c r="F27" s="390"/>
      <c r="G27" s="349">
        <v>1443.07</v>
      </c>
      <c r="H27" s="349">
        <v>1443.07</v>
      </c>
      <c r="I27" s="390"/>
    </row>
    <row r="28" spans="1:9" ht="38.25" customHeight="1">
      <c r="A28" s="207" t="s">
        <v>139</v>
      </c>
      <c r="B28" s="641" t="s">
        <v>471</v>
      </c>
      <c r="C28" s="642"/>
      <c r="D28" s="390"/>
      <c r="E28" s="390"/>
      <c r="F28" s="390"/>
      <c r="G28" s="390"/>
      <c r="H28" s="390"/>
      <c r="I28" s="390"/>
    </row>
    <row r="29" spans="1:9" ht="25.5" customHeight="1">
      <c r="A29" s="207" t="s">
        <v>142</v>
      </c>
      <c r="B29" s="691" t="s">
        <v>472</v>
      </c>
      <c r="C29" s="691"/>
      <c r="D29" s="390">
        <f>+D12-D28</f>
        <v>17237.82</v>
      </c>
      <c r="E29" s="390">
        <f>+E12-E28</f>
        <v>16989.600000000002</v>
      </c>
      <c r="F29" s="390">
        <f>+F12-F28</f>
        <v>0</v>
      </c>
      <c r="G29" s="390">
        <v>16398.18</v>
      </c>
      <c r="H29" s="390">
        <v>15543.55</v>
      </c>
      <c r="I29" s="390">
        <f>+I12-I28</f>
        <v>0</v>
      </c>
    </row>
    <row r="30" spans="1:9" ht="12.75" customHeight="1">
      <c r="A30" s="224"/>
      <c r="B30" s="225"/>
      <c r="C30" s="225"/>
      <c r="D30" s="226"/>
      <c r="E30" s="226"/>
      <c r="F30" s="226"/>
      <c r="G30" s="226"/>
      <c r="H30" s="226"/>
      <c r="I30" s="226"/>
    </row>
    <row r="31" spans="3:8" ht="12.75">
      <c r="C31" s="1"/>
      <c r="D31" s="1"/>
      <c r="E31" s="1"/>
      <c r="F31" s="1"/>
      <c r="G31" s="1"/>
      <c r="H31" s="1"/>
    </row>
  </sheetData>
  <sheetProtection/>
  <mergeCells count="17">
    <mergeCell ref="B29:C29"/>
    <mergeCell ref="B11:C11"/>
    <mergeCell ref="B12:C12"/>
    <mergeCell ref="B13:C13"/>
    <mergeCell ref="B14:C14"/>
    <mergeCell ref="B17:C17"/>
    <mergeCell ref="B23:C23"/>
    <mergeCell ref="B24:C24"/>
    <mergeCell ref="B27:C27"/>
    <mergeCell ref="B28:C28"/>
    <mergeCell ref="F2:I2"/>
    <mergeCell ref="A5:I5"/>
    <mergeCell ref="A7:I7"/>
    <mergeCell ref="A9:A10"/>
    <mergeCell ref="B9:C10"/>
    <mergeCell ref="D9:F9"/>
    <mergeCell ref="G9:I9"/>
  </mergeCells>
  <printOptions/>
  <pageMargins left="1.1811023622047245" right="0.3937007874015748" top="0.7874015748031497" bottom="0.3937007874015748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PC</cp:lastModifiedBy>
  <cp:lastPrinted>2018-05-09T13:19:36Z</cp:lastPrinted>
  <dcterms:created xsi:type="dcterms:W3CDTF">2013-02-01T07:28:35Z</dcterms:created>
  <dcterms:modified xsi:type="dcterms:W3CDTF">2018-05-09T13:20:15Z</dcterms:modified>
  <cp:category/>
  <cp:version/>
  <cp:contentType/>
  <cp:contentStatus/>
</cp:coreProperties>
</file>