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800" windowHeight="5655" tabRatio="478" activeTab="2"/>
  </bookViews>
  <sheets>
    <sheet name="FBA" sheetId="1" r:id="rId1"/>
    <sheet name="VRA" sheetId="2" r:id="rId2"/>
    <sheet name="4 priedas20 VSAFAS" sheetId="3" r:id="rId3"/>
    <sheet name="5 priedas 20 VSAFAS" sheetId="4" r:id="rId4"/>
  </sheets>
  <definedNames/>
  <calcPr fullCalcOnLoad="1"/>
</workbook>
</file>

<file path=xl/sharedStrings.xml><?xml version="1.0" encoding="utf-8"?>
<sst xmlns="http://schemas.openxmlformats.org/spreadsheetml/2006/main" count="380" uniqueCount="279">
  <si>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</si>
  <si>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</si>
  <si>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</si>
  <si>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</si>
  <si>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</si>
  <si>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</si>
  <si>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</si>
  <si>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</si>
  <si>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</si>
  <si>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</si>
  <si>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</si>
  <si>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</si>
  <si>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</si>
  <si>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</si>
  <si>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</si>
  <si>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</si>
  <si>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</si>
  <si>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</si>
  <si>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</si>
  <si>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</si>
  <si>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</si>
  <si>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</si>
  <si>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</si>
  <si>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</si>
  <si>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</si>
  <si>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</si>
  <si>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</si>
  <si>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</si>
  <si>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</si>
  <si>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</si>
  <si>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</si>
  <si>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</si>
  <si>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</si>
  <si>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</si>
  <si>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</si>
  <si>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</si>
  <si>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</si>
  <si>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</si>
  <si>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</si>
  <si>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</si>
  <si>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</si>
  <si>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</si>
  <si>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</si>
  <si>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</si>
  <si>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</si>
  <si>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</si>
  <si>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</si>
  <si>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</si>
  <si>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</si>
  <si>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</si>
  <si>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</si>
  <si>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</si>
  <si>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</si>
  <si>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</si>
  <si>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</si>
  <si>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</si>
  <si>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</si>
  <si>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</si>
  <si>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</si>
  <si>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</si>
  <si>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</si>
  <si>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</si>
  <si>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</si>
  <si>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</si>
  <si>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</si>
  <si>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</si>
  <si>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</si>
  <si>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</si>
  <si>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</si>
  <si>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</si>
  <si>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</si>
  <si>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</si>
  <si>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</si>
  <si>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</si>
  <si>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</si>
  <si>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</si>
  <si>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</si>
  <si>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</si>
  <si>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</si>
  <si>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</si>
  <si>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</si>
  <si>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</si>
  <si>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</si>
  <si>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</si>
  <si>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</si>
  <si>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</si>
  <si>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</si>
  <si>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</si>
  <si>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</si>
  <si>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</si>
  <si>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</si>
  <si>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</si>
  <si>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</si>
  <si>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</si>
  <si>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</si>
  <si>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</si>
  <si>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</si>
  <si>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</si>
  <si>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</si>
  <si>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</si>
  <si>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</si>
  <si>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</si>
  <si>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</si>
  <si>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 xml:space="preserve">I.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</si>
  <si>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</si>
  <si>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</si>
  <si>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</si>
  <si>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</si>
  <si>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</si>
  <si>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</si>
  <si>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</si>
  <si>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Išankstiniai apmokėjimai</t>
  </si>
  <si>
    <t>Grąžintini mokesčiai, įmokos ir jų permokos</t>
  </si>
  <si>
    <t>(vardas ir pavardė)</t>
  </si>
  <si>
    <t>2 priedas</t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</si>
  <si>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</si>
  <si>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</si>
  <si>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</si>
  <si>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</si>
  <si>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</si>
  <si>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</si>
  <si>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</si>
  <si>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(viešojo sektoriaus subjekto, parengusio finansinės būklės ataskaitą (konsoliduotąją finansinės būklės ataskaitą), kodas, adresas)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</si>
  <si>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</si>
  <si>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</si>
  <si>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</si>
  <si>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</si>
  <si>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</si>
  <si>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</si>
  <si>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r>
      <t>(viešojo sektoriaus subjekto arba viešojo sektoriaus subjektų grupės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pavadinimas)</t>
    </r>
  </si>
  <si>
    <r>
      <t>Kitas ilgalaikis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materialusis turtas</t>
    </r>
  </si>
  <si>
    <r>
      <t>Per vienus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metus gautinos sumos</t>
    </r>
  </si>
  <si>
    <r>
      <t>(teisės aktais įpareigoto pasirašyti asmens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pareigų pavadinimas)                                     (parašas)</t>
    </r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</si>
  <si>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</si>
  <si>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</si>
  <si>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</si>
  <si>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</si>
  <si>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</si>
  <si>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</si>
  <si>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</si>
  <si>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</si>
  <si>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</si>
  <si>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</si>
  <si>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</si>
  <si>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</si>
  <si>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</si>
  <si>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</si>
  <si>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</si>
  <si>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</si>
  <si>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</si>
  <si>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</si>
  <si>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</si>
  <si>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</si>
  <si>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</si>
  <si>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</si>
  <si>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</si>
  <si>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</si>
  <si>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</si>
  <si>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</si>
  <si>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</si>
  <si>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</si>
  <si>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</si>
  <si>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</si>
  <si>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</si>
  <si>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</si>
  <si>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</si>
  <si>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</si>
  <si>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</si>
  <si>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</si>
  <si>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</si>
  <si>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</si>
  <si>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</si>
  <si>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</si>
  <si>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</si>
  <si>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</si>
  <si>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</si>
  <si>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</si>
  <si>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</si>
  <si>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</si>
  <si>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</si>
  <si>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</si>
  <si>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</si>
  <si>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</si>
  <si>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</si>
  <si>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</si>
  <si>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</si>
  <si>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</si>
  <si>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</si>
  <si>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</si>
  <si>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</si>
  <si>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</si>
  <si>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</si>
  <si>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</si>
  <si>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</si>
  <si>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</si>
  <si>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</si>
  <si>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</si>
  <si>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</si>
  <si>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</si>
  <si>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</si>
  <si>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</si>
  <si>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</si>
  <si>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</si>
  <si>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</si>
  <si>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</si>
  <si>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</si>
  <si>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</si>
  <si>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</si>
  <si>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</si>
  <si>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</si>
  <si>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</si>
  <si>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r>
      <t xml:space="preserve">Pateikimo valiuta ir tikslumas: litais </t>
    </r>
    <r>
      <rPr>
        <i/>
        <sz val="8"/>
        <rFont val="TimesNewRoman,Bold"/>
        <family val="0"/>
      </rPr>
      <t>arba tūkstančiais litų</t>
    </r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</si>
  <si>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</si>
  <si>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</si>
  <si>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</si>
  <si>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</si>
  <si>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</si>
  <si>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</si>
  <si>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</si>
  <si>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</si>
  <si>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Finansavimo sumų pergrupavimas</t>
  </si>
  <si>
    <t>Perduota kitiems viešojo sektoriaus subjektams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</si>
  <si>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</si>
  <si>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</si>
  <si>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</si>
  <si>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</si>
  <si>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</si>
  <si>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</si>
  <si>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</si>
  <si>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</si>
  <si>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</si>
  <si>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</si>
  <si>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</si>
  <si>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</si>
  <si>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</si>
  <si>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</si>
  <si>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</si>
  <si>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</si>
  <si>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4.</t>
  </si>
  <si>
    <t>Iš kitų šaltinių:</t>
  </si>
  <si>
    <t>4.1.</t>
  </si>
  <si>
    <t>4.2.</t>
  </si>
  <si>
    <t>5.</t>
  </si>
  <si>
    <t>Iš viso finansavimo sumų</t>
  </si>
  <si>
    <t>finansinių ataskaitų aiškinamajame rašte forma)</t>
  </si>
  <si>
    <t>Neatlygintinai gautas turtas</t>
  </si>
  <si>
    <t>Finansavimo sumų sumažėjimas dėl turto pardavimo</t>
  </si>
  <si>
    <t>2.1.</t>
  </si>
  <si>
    <t>2.2.</t>
  </si>
  <si>
    <t>3.2.</t>
  </si>
  <si>
    <r>
      <t xml:space="preserve"> Finansavimo sumos (gautos), išskyrus neatlygintinai gautą turtą</t>
    </r>
    <r>
      <rPr>
        <b/>
        <strike/>
        <sz val="7"/>
        <rFont val="Times New Roman"/>
        <family val="1"/>
      </rPr>
      <t xml:space="preserve"> </t>
    </r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</si>
  <si>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</si>
  <si>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</si>
  <si>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</si>
  <si>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FINANSAVIMO SUMŲ LIKUČIAI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</si>
  <si>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</si>
  <si>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</si>
  <si>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</si>
  <si>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</si>
  <si>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</si>
  <si>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>Iš viso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</si>
  <si>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</si>
  <si>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</si>
  <si>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</si>
  <si>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</si>
  <si>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</si>
  <si>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</si>
  <si>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</si>
  <si>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Kazlų Rūdos savivaldybės sporto centras</t>
  </si>
  <si>
    <t>S. Daukanto g. 18, Kazlų Rūda, 188749388</t>
  </si>
  <si>
    <t xml:space="preserve">Direktorius </t>
  </si>
  <si>
    <t>Gintaras Arminas</t>
  </si>
  <si>
    <t xml:space="preserve">(teisės aktais įpareigoto pasirašyti asmens pareigų pavadinimas)                            </t>
  </si>
  <si>
    <t>(parašas)</t>
  </si>
  <si>
    <t>Direktorius</t>
  </si>
  <si>
    <t>2012-10-26 Nr. 3</t>
  </si>
  <si>
    <t>PAGAL 2012 M. RUGSĖJO 30 D. DUOMENIS</t>
  </si>
  <si>
    <t>2012-10-26 Nr.3</t>
  </si>
  <si>
    <t>PAGAL 2012 M.RUGSĖJO 30 D. DUOMENIS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</si>
</sst>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#,##0.0"/>
    <numFmt numFmtId="170" formatCode="#,##0.000"/>
    <numFmt numFmtId="171" formatCode="#,##0.0000"/>
  </numFmts>
  <fonts count="40">
    <font>
      <sz val="10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  <font>
      <b/>
      <sz val="9"/>
      <name val="Arial"/>
      <family val="0"/>
    </font>
    <font>
      <i/>
      <sz val="9"/>
      <name val="Times New Roman"/>
      <family val="1"/>
    </font>
    <font>
      <strike/>
      <sz val="9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NewRoman,Bold"/>
      <family val="0"/>
    </font>
    <font>
      <b/>
      <sz val="8"/>
      <name val="TimesNewRoman,Bold"/>
      <family val="0"/>
    </font>
    <font>
      <b/>
      <sz val="8"/>
      <name val="Arial"/>
      <family val="0"/>
    </font>
    <font>
      <i/>
      <sz val="8"/>
      <name val="TimesNewRoman,Bold"/>
      <family val="0"/>
    </font>
    <font>
      <b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trike/>
      <sz val="7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8" fillId="3" borderId="0" applyNumberFormat="0" applyBorder="0" applyAlignment="0" applyProtection="0"/>
    <xf numFmtId="0" fontId="32" fillId="20" borderId="1" applyNumberFormat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1" fillId="24" borderId="0" xfId="0" applyFont="1" applyFill="1" applyBorder="1" applyAlignment="1">
      <alignment vertical="center" wrapText="1"/>
    </xf>
    <xf numFmtId="0" fontId="1" fillId="24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left" vertical="center" wrapText="1"/>
    </xf>
    <xf numFmtId="16" fontId="1" fillId="24" borderId="15" xfId="0" applyNumberFormat="1" applyFont="1" applyFill="1" applyBorder="1" applyAlignment="1">
      <alignment horizontal="left" vertical="center" wrapText="1"/>
    </xf>
    <xf numFmtId="0" fontId="1" fillId="24" borderId="15" xfId="0" applyFont="1" applyFill="1" applyBorder="1" applyAlignment="1">
      <alignment horizontal="left" vertical="center" wrapText="1"/>
    </xf>
    <xf numFmtId="16" fontId="1" fillId="24" borderId="10" xfId="0" applyNumberFormat="1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left" vertical="center"/>
    </xf>
    <xf numFmtId="0" fontId="1" fillId="24" borderId="18" xfId="0" applyFont="1" applyFill="1" applyBorder="1" applyAlignment="1">
      <alignment horizontal="left" vertical="center"/>
    </xf>
    <xf numFmtId="0" fontId="1" fillId="24" borderId="18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/>
    </xf>
    <xf numFmtId="16" fontId="1" fillId="24" borderId="10" xfId="0" applyNumberFormat="1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16" fontId="1" fillId="0" borderId="10" xfId="0" applyNumberFormat="1" applyFont="1" applyFill="1" applyBorder="1" applyAlignment="1">
      <alignment horizontal="left" vertical="center"/>
    </xf>
    <xf numFmtId="0" fontId="1" fillId="24" borderId="10" xfId="0" applyFont="1" applyFill="1" applyBorder="1" applyAlignment="1" quotePrefix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/>
    </xf>
    <xf numFmtId="0" fontId="1" fillId="24" borderId="13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left" vertical="center"/>
    </xf>
    <xf numFmtId="0" fontId="6" fillId="24" borderId="1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24" borderId="14" xfId="0" applyFont="1" applyFill="1" applyBorder="1" applyAlignment="1" quotePrefix="1">
      <alignment horizontal="left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8" fillId="0" borderId="24" xfId="0" applyFont="1" applyBorder="1" applyAlignment="1">
      <alignment vertical="center"/>
    </xf>
    <xf numFmtId="0" fontId="2" fillId="24" borderId="0" xfId="0" applyFont="1" applyFill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 wrapText="1"/>
    </xf>
    <xf numFmtId="3" fontId="1" fillId="24" borderId="0" xfId="0" applyNumberFormat="1" applyFont="1" applyFill="1" applyBorder="1" applyAlignment="1">
      <alignment vertical="center"/>
    </xf>
    <xf numFmtId="3" fontId="1" fillId="24" borderId="0" xfId="0" applyNumberFormat="1" applyFont="1" applyFill="1" applyAlignment="1">
      <alignment vertical="center"/>
    </xf>
    <xf numFmtId="3" fontId="4" fillId="24" borderId="0" xfId="0" applyNumberFormat="1" applyFont="1" applyFill="1" applyAlignment="1">
      <alignment vertical="center" wrapText="1"/>
    </xf>
    <xf numFmtId="3" fontId="3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/>
    </xf>
    <xf numFmtId="3" fontId="1" fillId="24" borderId="16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 wrapText="1"/>
    </xf>
    <xf numFmtId="3" fontId="1" fillId="24" borderId="0" xfId="0" applyNumberFormat="1" applyFont="1" applyFill="1" applyBorder="1" applyAlignment="1">
      <alignment vertical="center" wrapText="1"/>
    </xf>
    <xf numFmtId="3" fontId="1" fillId="24" borderId="0" xfId="0" applyNumberFormat="1" applyFont="1" applyFill="1" applyAlignment="1">
      <alignment horizontal="center" vertical="center" wrapText="1"/>
    </xf>
    <xf numFmtId="3" fontId="1" fillId="24" borderId="0" xfId="0" applyNumberFormat="1" applyFont="1" applyFill="1" applyAlignment="1">
      <alignment vertical="center" wrapText="1"/>
    </xf>
    <xf numFmtId="3" fontId="2" fillId="0" borderId="0" xfId="0" applyNumberFormat="1" applyFont="1" applyAlignment="1">
      <alignment/>
    </xf>
    <xf numFmtId="3" fontId="3" fillId="24" borderId="10" xfId="0" applyNumberFormat="1" applyFont="1" applyFill="1" applyBorder="1" applyAlignment="1">
      <alignment vertical="center" wrapText="1"/>
    </xf>
    <xf numFmtId="3" fontId="9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17" fillId="0" borderId="10" xfId="0" applyNumberFormat="1" applyFont="1" applyBorder="1" applyAlignment="1">
      <alignment horizontal="justify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3" fontId="22" fillId="0" borderId="10" xfId="59" applyNumberFormat="1" applyFont="1" applyBorder="1" applyAlignment="1">
      <alignment horizontal="right" vertical="center"/>
      <protection/>
    </xf>
    <xf numFmtId="4" fontId="2" fillId="0" borderId="0" xfId="0" applyNumberFormat="1" applyFont="1" applyAlignment="1">
      <alignment/>
    </xf>
    <xf numFmtId="0" fontId="7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14" fillId="0" borderId="15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3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1" fillId="24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vertical="center" wrapText="1"/>
    </xf>
    <xf numFmtId="0" fontId="1" fillId="24" borderId="0" xfId="0" applyFont="1" applyFill="1" applyAlignment="1">
      <alignment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right" vertical="center" wrapText="1"/>
    </xf>
    <xf numFmtId="3" fontId="2" fillId="24" borderId="24" xfId="0" applyNumberFormat="1" applyFont="1" applyFill="1" applyBorder="1" applyAlignment="1">
      <alignment horizontal="center" vertical="center" wrapText="1"/>
    </xf>
    <xf numFmtId="3" fontId="1" fillId="24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14" fillId="0" borderId="15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3" fontId="10" fillId="0" borderId="0" xfId="0" applyNumberFormat="1" applyFont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24" xfId="0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aprastas_VRA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showZeros="0" zoomScale="110" zoomScaleNormal="110" zoomScalePageLayoutView="0" workbookViewId="0" topLeftCell="A46">
      <selection activeCell="F61" sqref="F61"/>
    </sheetView>
  </sheetViews>
  <sheetFormatPr defaultColWidth="9.140625" defaultRowHeight="12.75"/>
  <cols>
    <col min="1" max="1" width="6.57421875" style="4" customWidth="1"/>
    <col min="2" max="2" width="2.140625" style="4" customWidth="1"/>
    <col min="3" max="3" width="2.7109375" style="4" customWidth="1"/>
    <col min="4" max="4" width="46.8515625" style="4" customWidth="1"/>
    <col min="5" max="5" width="11.00390625" style="4" customWidth="1"/>
    <col min="6" max="6" width="15.421875" style="142" customWidth="1"/>
    <col min="7" max="7" width="16.28125" style="142" customWidth="1"/>
    <col min="8" max="16384" width="9.140625" style="4" customWidth="1"/>
  </cols>
  <sheetData>
    <row r="1" spans="1:7" ht="12">
      <c r="A1" s="2"/>
      <c r="B1" s="1"/>
      <c r="C1" s="1"/>
      <c r="D1" s="1"/>
      <c r="E1" s="3"/>
      <c r="F1" s="131"/>
      <c r="G1" s="131"/>
    </row>
    <row r="2" spans="1:7" ht="12">
      <c r="A2" s="5"/>
      <c r="B2" s="6"/>
      <c r="C2" s="6"/>
      <c r="D2" s="6"/>
      <c r="E2" s="196" t="s">
        <v>95</v>
      </c>
      <c r="F2" s="197"/>
      <c r="G2" s="197"/>
    </row>
    <row r="3" spans="1:7" ht="12">
      <c r="A3" s="5"/>
      <c r="B3" s="6"/>
      <c r="C3" s="6"/>
      <c r="D3" s="6"/>
      <c r="E3" s="198" t="s">
        <v>114</v>
      </c>
      <c r="F3" s="199"/>
      <c r="G3" s="199"/>
    </row>
    <row r="5" spans="1:7" ht="12">
      <c r="A5" s="183" t="s">
        <v>94</v>
      </c>
      <c r="B5" s="184"/>
      <c r="C5" s="184"/>
      <c r="D5" s="184"/>
      <c r="E5" s="184"/>
      <c r="F5" s="202"/>
      <c r="G5" s="202"/>
    </row>
    <row r="6" spans="1:7" ht="12">
      <c r="A6" s="199"/>
      <c r="B6" s="199"/>
      <c r="C6" s="199"/>
      <c r="D6" s="199"/>
      <c r="E6" s="199"/>
      <c r="F6" s="199"/>
      <c r="G6" s="199"/>
    </row>
    <row r="7" spans="1:7" ht="12">
      <c r="A7" s="200" t="s">
        <v>268</v>
      </c>
      <c r="B7" s="201"/>
      <c r="C7" s="201"/>
      <c r="D7" s="201"/>
      <c r="E7" s="201"/>
      <c r="F7" s="202"/>
      <c r="G7" s="202"/>
    </row>
    <row r="8" spans="1:7" ht="12">
      <c r="A8" s="200" t="s">
        <v>129</v>
      </c>
      <c r="B8" s="201"/>
      <c r="C8" s="201"/>
      <c r="D8" s="201"/>
      <c r="E8" s="201"/>
      <c r="F8" s="202"/>
      <c r="G8" s="202"/>
    </row>
    <row r="9" spans="1:7" ht="12">
      <c r="A9" s="200" t="s">
        <v>269</v>
      </c>
      <c r="B9" s="201"/>
      <c r="C9" s="201"/>
      <c r="D9" s="201"/>
      <c r="E9" s="201"/>
      <c r="F9" s="202"/>
      <c r="G9" s="202"/>
    </row>
    <row r="10" spans="1:7" ht="12">
      <c r="A10" s="180" t="s">
        <v>122</v>
      </c>
      <c r="B10" s="181"/>
      <c r="C10" s="181"/>
      <c r="D10" s="181"/>
      <c r="E10" s="181"/>
      <c r="F10" s="182"/>
      <c r="G10" s="182"/>
    </row>
    <row r="11" spans="1:7" ht="12">
      <c r="A11" s="182"/>
      <c r="B11" s="182"/>
      <c r="C11" s="182"/>
      <c r="D11" s="182"/>
      <c r="E11" s="182"/>
      <c r="F11" s="182"/>
      <c r="G11" s="182"/>
    </row>
    <row r="12" spans="1:7" ht="12">
      <c r="A12" s="203"/>
      <c r="B12" s="202"/>
      <c r="C12" s="202"/>
      <c r="D12" s="202"/>
      <c r="E12" s="202"/>
      <c r="F12" s="132"/>
      <c r="G12" s="132"/>
    </row>
    <row r="13" spans="1:7" ht="12">
      <c r="A13" s="183" t="s">
        <v>0</v>
      </c>
      <c r="B13" s="184"/>
      <c r="C13" s="184"/>
      <c r="D13" s="184"/>
      <c r="E13" s="184"/>
      <c r="F13" s="185"/>
      <c r="G13" s="185"/>
    </row>
    <row r="14" spans="1:7" ht="12">
      <c r="A14" s="183" t="s">
        <v>276</v>
      </c>
      <c r="B14" s="184"/>
      <c r="C14" s="184"/>
      <c r="D14" s="184"/>
      <c r="E14" s="184"/>
      <c r="F14" s="185"/>
      <c r="G14" s="185"/>
    </row>
    <row r="15" spans="1:7" ht="12">
      <c r="A15" s="7"/>
      <c r="B15" s="8"/>
      <c r="C15" s="8"/>
      <c r="D15" s="8"/>
      <c r="E15" s="8"/>
      <c r="F15" s="133"/>
      <c r="G15" s="133"/>
    </row>
    <row r="16" spans="1:7" ht="12">
      <c r="A16" s="200" t="s">
        <v>275</v>
      </c>
      <c r="B16" s="201"/>
      <c r="C16" s="201"/>
      <c r="D16" s="201"/>
      <c r="E16" s="201"/>
      <c r="F16" s="202"/>
      <c r="G16" s="202"/>
    </row>
    <row r="17" spans="1:7" ht="12">
      <c r="A17" s="200" t="s">
        <v>1</v>
      </c>
      <c r="B17" s="200"/>
      <c r="C17" s="200"/>
      <c r="D17" s="200"/>
      <c r="E17" s="200"/>
      <c r="F17" s="202"/>
      <c r="G17" s="202"/>
    </row>
    <row r="18" spans="1:7" ht="12">
      <c r="A18" s="7"/>
      <c r="B18" s="9"/>
      <c r="C18" s="9"/>
      <c r="D18" s="205" t="s">
        <v>124</v>
      </c>
      <c r="E18" s="205"/>
      <c r="F18" s="205"/>
      <c r="G18" s="205"/>
    </row>
    <row r="19" spans="1:7" ht="36">
      <c r="A19" s="10" t="s">
        <v>2</v>
      </c>
      <c r="B19" s="192" t="s">
        <v>3</v>
      </c>
      <c r="C19" s="193"/>
      <c r="D19" s="194"/>
      <c r="E19" s="11" t="s">
        <v>4</v>
      </c>
      <c r="F19" s="134" t="s">
        <v>5</v>
      </c>
      <c r="G19" s="134" t="s">
        <v>6</v>
      </c>
    </row>
    <row r="20" spans="1:7" ht="12">
      <c r="A20" s="12" t="s">
        <v>7</v>
      </c>
      <c r="B20" s="13" t="s">
        <v>8</v>
      </c>
      <c r="C20" s="14"/>
      <c r="D20" s="15"/>
      <c r="E20" s="16"/>
      <c r="F20" s="143">
        <f>+F21+F27+F38+F39</f>
        <v>7789.36</v>
      </c>
      <c r="G20" s="143">
        <v>10311</v>
      </c>
    </row>
    <row r="21" spans="1:7" ht="12">
      <c r="A21" s="17" t="s">
        <v>9</v>
      </c>
      <c r="B21" s="18" t="s">
        <v>97</v>
      </c>
      <c r="C21" s="19"/>
      <c r="D21" s="20"/>
      <c r="E21" s="16"/>
      <c r="F21" s="135"/>
      <c r="G21" s="135"/>
    </row>
    <row r="22" spans="1:7" ht="12">
      <c r="A22" s="21" t="s">
        <v>10</v>
      </c>
      <c r="B22" s="22"/>
      <c r="C22" s="23" t="s">
        <v>11</v>
      </c>
      <c r="D22" s="24"/>
      <c r="E22" s="25"/>
      <c r="F22" s="135"/>
      <c r="G22" s="135"/>
    </row>
    <row r="23" spans="1:7" ht="12">
      <c r="A23" s="21" t="s">
        <v>12</v>
      </c>
      <c r="B23" s="22"/>
      <c r="C23" s="23" t="s">
        <v>115</v>
      </c>
      <c r="D23" s="26"/>
      <c r="E23" s="27"/>
      <c r="F23" s="135"/>
      <c r="G23" s="135"/>
    </row>
    <row r="24" spans="1:7" ht="12">
      <c r="A24" s="21" t="s">
        <v>13</v>
      </c>
      <c r="B24" s="22"/>
      <c r="C24" s="23" t="s">
        <v>14</v>
      </c>
      <c r="D24" s="26"/>
      <c r="E24" s="27"/>
      <c r="F24" s="135"/>
      <c r="G24" s="135"/>
    </row>
    <row r="25" spans="1:7" ht="12">
      <c r="A25" s="21" t="s">
        <v>15</v>
      </c>
      <c r="B25" s="22"/>
      <c r="C25" s="23" t="s">
        <v>120</v>
      </c>
      <c r="D25" s="26"/>
      <c r="E25" s="28"/>
      <c r="F25" s="135"/>
      <c r="G25" s="135"/>
    </row>
    <row r="26" spans="1:7" ht="12">
      <c r="A26" s="29" t="s">
        <v>93</v>
      </c>
      <c r="B26" s="22"/>
      <c r="C26" s="30" t="s">
        <v>82</v>
      </c>
      <c r="D26" s="24"/>
      <c r="E26" s="28"/>
      <c r="F26" s="138"/>
      <c r="G26" s="135"/>
    </row>
    <row r="27" spans="1:7" ht="12">
      <c r="A27" s="31" t="s">
        <v>16</v>
      </c>
      <c r="B27" s="32" t="s">
        <v>17</v>
      </c>
      <c r="C27" s="33"/>
      <c r="D27" s="34"/>
      <c r="E27" s="28"/>
      <c r="F27" s="138">
        <v>7789.36</v>
      </c>
      <c r="G27" s="135">
        <v>10311</v>
      </c>
    </row>
    <row r="28" spans="1:7" ht="12">
      <c r="A28" s="21" t="s">
        <v>18</v>
      </c>
      <c r="B28" s="22"/>
      <c r="C28" s="23" t="s">
        <v>19</v>
      </c>
      <c r="D28" s="26"/>
      <c r="E28" s="27"/>
      <c r="F28" s="138"/>
      <c r="G28" s="135"/>
    </row>
    <row r="29" spans="1:7" ht="12">
      <c r="A29" s="21" t="s">
        <v>20</v>
      </c>
      <c r="B29" s="22"/>
      <c r="C29" s="23" t="s">
        <v>21</v>
      </c>
      <c r="D29" s="26"/>
      <c r="E29" s="27"/>
      <c r="F29" s="138"/>
      <c r="G29" s="135"/>
    </row>
    <row r="30" spans="1:7" ht="12">
      <c r="A30" s="21" t="s">
        <v>22</v>
      </c>
      <c r="B30" s="22"/>
      <c r="C30" s="23" t="s">
        <v>23</v>
      </c>
      <c r="D30" s="26"/>
      <c r="E30" s="27"/>
      <c r="F30" s="138"/>
      <c r="G30" s="135"/>
    </row>
    <row r="31" spans="1:7" ht="12">
      <c r="A31" s="21" t="s">
        <v>24</v>
      </c>
      <c r="B31" s="22"/>
      <c r="C31" s="23" t="s">
        <v>25</v>
      </c>
      <c r="D31" s="26"/>
      <c r="E31" s="27"/>
      <c r="F31" s="138"/>
      <c r="G31" s="135"/>
    </row>
    <row r="32" spans="1:7" ht="12">
      <c r="A32" s="21" t="s">
        <v>26</v>
      </c>
      <c r="B32" s="22"/>
      <c r="C32" s="23" t="s">
        <v>27</v>
      </c>
      <c r="D32" s="26"/>
      <c r="E32" s="27"/>
      <c r="F32" s="138">
        <v>4196.63</v>
      </c>
      <c r="G32" s="135">
        <v>5000</v>
      </c>
    </row>
    <row r="33" spans="1:7" ht="12">
      <c r="A33" s="21" t="s">
        <v>28</v>
      </c>
      <c r="B33" s="22"/>
      <c r="C33" s="23" t="s">
        <v>29</v>
      </c>
      <c r="D33" s="26"/>
      <c r="E33" s="27"/>
      <c r="F33" s="138"/>
      <c r="G33" s="135"/>
    </row>
    <row r="34" spans="1:7" ht="12">
      <c r="A34" s="21" t="s">
        <v>30</v>
      </c>
      <c r="B34" s="22"/>
      <c r="C34" s="23" t="s">
        <v>31</v>
      </c>
      <c r="D34" s="26"/>
      <c r="E34" s="27"/>
      <c r="F34" s="138"/>
      <c r="G34" s="135"/>
    </row>
    <row r="35" spans="1:7" ht="12">
      <c r="A35" s="21" t="s">
        <v>32</v>
      </c>
      <c r="B35" s="22"/>
      <c r="C35" s="23" t="s">
        <v>33</v>
      </c>
      <c r="D35" s="26"/>
      <c r="E35" s="27"/>
      <c r="F35" s="138">
        <v>1342.79</v>
      </c>
      <c r="G35" s="135">
        <v>2311</v>
      </c>
    </row>
    <row r="36" spans="1:7" ht="12">
      <c r="A36" s="21" t="s">
        <v>34</v>
      </c>
      <c r="B36" s="35"/>
      <c r="C36" s="36" t="s">
        <v>130</v>
      </c>
      <c r="D36" s="37"/>
      <c r="E36" s="27"/>
      <c r="F36" s="138">
        <v>2249.94</v>
      </c>
      <c r="G36" s="135">
        <v>3000</v>
      </c>
    </row>
    <row r="37" spans="1:7" ht="12">
      <c r="A37" s="21" t="s">
        <v>35</v>
      </c>
      <c r="B37" s="22"/>
      <c r="C37" s="23" t="s">
        <v>123</v>
      </c>
      <c r="D37" s="26"/>
      <c r="E37" s="28"/>
      <c r="F37" s="138"/>
      <c r="G37" s="135"/>
    </row>
    <row r="38" spans="1:7" ht="12">
      <c r="A38" s="17" t="s">
        <v>36</v>
      </c>
      <c r="B38" s="38" t="s">
        <v>37</v>
      </c>
      <c r="C38" s="38"/>
      <c r="D38" s="28"/>
      <c r="E38" s="28"/>
      <c r="F38" s="135"/>
      <c r="G38" s="135"/>
    </row>
    <row r="39" spans="1:7" ht="12">
      <c r="A39" s="17" t="s">
        <v>44</v>
      </c>
      <c r="B39" s="38" t="s">
        <v>45</v>
      </c>
      <c r="C39" s="38"/>
      <c r="D39" s="28"/>
      <c r="E39" s="39"/>
      <c r="F39" s="135"/>
      <c r="G39" s="135"/>
    </row>
    <row r="40" spans="1:7" ht="12">
      <c r="A40" s="12" t="s">
        <v>46</v>
      </c>
      <c r="B40" s="13" t="s">
        <v>47</v>
      </c>
      <c r="C40" s="14"/>
      <c r="D40" s="15"/>
      <c r="E40" s="27"/>
      <c r="F40" s="143"/>
      <c r="G40" s="135"/>
    </row>
    <row r="41" spans="1:7" ht="12">
      <c r="A41" s="10" t="s">
        <v>48</v>
      </c>
      <c r="B41" s="40" t="s">
        <v>49</v>
      </c>
      <c r="C41" s="41"/>
      <c r="D41" s="42"/>
      <c r="E41" s="28"/>
      <c r="F41" s="143">
        <f>+F42+F48+F49+F57+F56</f>
        <v>131727.19999999998</v>
      </c>
      <c r="G41" s="143">
        <v>70242.3</v>
      </c>
    </row>
    <row r="42" spans="1:7" ht="12">
      <c r="A42" s="43" t="s">
        <v>9</v>
      </c>
      <c r="B42" s="44" t="s">
        <v>50</v>
      </c>
      <c r="C42" s="45"/>
      <c r="D42" s="46"/>
      <c r="E42" s="28"/>
      <c r="F42" s="138">
        <f>SUM(F43:F47)</f>
        <v>127.32</v>
      </c>
      <c r="G42" s="135">
        <v>236.52</v>
      </c>
    </row>
    <row r="43" spans="1:7" ht="12">
      <c r="A43" s="47" t="s">
        <v>10</v>
      </c>
      <c r="B43" s="35"/>
      <c r="C43" s="36" t="s">
        <v>51</v>
      </c>
      <c r="D43" s="37"/>
      <c r="E43" s="27"/>
      <c r="F43" s="138"/>
      <c r="G43" s="135"/>
    </row>
    <row r="44" spans="1:7" ht="12">
      <c r="A44" s="47" t="s">
        <v>12</v>
      </c>
      <c r="B44" s="35"/>
      <c r="C44" s="36" t="s">
        <v>91</v>
      </c>
      <c r="D44" s="37"/>
      <c r="E44" s="27"/>
      <c r="F44" s="138">
        <v>127.32</v>
      </c>
      <c r="G44" s="135">
        <v>236.52</v>
      </c>
    </row>
    <row r="45" spans="1:7" ht="12">
      <c r="A45" s="47" t="s">
        <v>13</v>
      </c>
      <c r="B45" s="35"/>
      <c r="C45" s="36" t="s">
        <v>116</v>
      </c>
      <c r="D45" s="37"/>
      <c r="E45" s="27"/>
      <c r="F45" s="135"/>
      <c r="G45" s="135"/>
    </row>
    <row r="46" spans="1:7" ht="12">
      <c r="A46" s="47" t="s">
        <v>15</v>
      </c>
      <c r="B46" s="35"/>
      <c r="C46" s="36" t="s">
        <v>121</v>
      </c>
      <c r="D46" s="37"/>
      <c r="E46" s="27"/>
      <c r="F46" s="135"/>
      <c r="G46" s="135"/>
    </row>
    <row r="47" spans="1:7" ht="12">
      <c r="A47" s="47" t="s">
        <v>93</v>
      </c>
      <c r="B47" s="41"/>
      <c r="C47" s="195" t="s">
        <v>104</v>
      </c>
      <c r="D47" s="191"/>
      <c r="E47" s="27"/>
      <c r="F47" s="135"/>
      <c r="G47" s="135"/>
    </row>
    <row r="48" spans="1:7" ht="12">
      <c r="A48" s="43" t="s">
        <v>16</v>
      </c>
      <c r="B48" s="48" t="s">
        <v>111</v>
      </c>
      <c r="C48" s="49"/>
      <c r="D48" s="50"/>
      <c r="E48" s="28"/>
      <c r="F48" s="135">
        <v>11431.15</v>
      </c>
      <c r="G48" s="135">
        <v>760.11</v>
      </c>
    </row>
    <row r="49" spans="1:7" ht="12">
      <c r="A49" s="43" t="s">
        <v>36</v>
      </c>
      <c r="B49" s="44" t="s">
        <v>131</v>
      </c>
      <c r="C49" s="45"/>
      <c r="D49" s="46"/>
      <c r="E49" s="28"/>
      <c r="F49" s="135">
        <f>SUM(F50:F55)</f>
        <v>99909.43</v>
      </c>
      <c r="G49" s="135">
        <v>38332.41</v>
      </c>
    </row>
    <row r="50" spans="1:7" ht="12">
      <c r="A50" s="47" t="s">
        <v>38</v>
      </c>
      <c r="B50" s="45"/>
      <c r="C50" s="51" t="s">
        <v>83</v>
      </c>
      <c r="D50" s="52"/>
      <c r="E50" s="28"/>
      <c r="F50" s="135"/>
      <c r="G50" s="135"/>
    </row>
    <row r="51" spans="1:7" ht="12">
      <c r="A51" s="53" t="s">
        <v>39</v>
      </c>
      <c r="B51" s="35"/>
      <c r="C51" s="36" t="s">
        <v>52</v>
      </c>
      <c r="D51" s="54"/>
      <c r="E51" s="55"/>
      <c r="F51" s="136"/>
      <c r="G51" s="136"/>
    </row>
    <row r="52" spans="1:7" ht="12">
      <c r="A52" s="47" t="s">
        <v>40</v>
      </c>
      <c r="B52" s="35"/>
      <c r="C52" s="36" t="s">
        <v>53</v>
      </c>
      <c r="D52" s="37"/>
      <c r="E52" s="56"/>
      <c r="F52" s="135"/>
      <c r="G52" s="135"/>
    </row>
    <row r="53" spans="1:7" ht="12">
      <c r="A53" s="47" t="s">
        <v>41</v>
      </c>
      <c r="B53" s="35"/>
      <c r="C53" s="195" t="s">
        <v>90</v>
      </c>
      <c r="D53" s="191"/>
      <c r="E53" s="56"/>
      <c r="F53" s="135">
        <v>500.09</v>
      </c>
      <c r="G53" s="135">
        <v>658.6</v>
      </c>
    </row>
    <row r="54" spans="1:8" ht="12">
      <c r="A54" s="47" t="s">
        <v>42</v>
      </c>
      <c r="B54" s="35"/>
      <c r="C54" s="36" t="s">
        <v>84</v>
      </c>
      <c r="D54" s="37"/>
      <c r="E54" s="56"/>
      <c r="F54" s="138">
        <v>64009.63</v>
      </c>
      <c r="G54" s="135">
        <v>36649.98</v>
      </c>
      <c r="H54" s="142"/>
    </row>
    <row r="55" spans="1:7" ht="12">
      <c r="A55" s="47" t="s">
        <v>43</v>
      </c>
      <c r="B55" s="35"/>
      <c r="C55" s="36" t="s">
        <v>54</v>
      </c>
      <c r="D55" s="37"/>
      <c r="E55" s="28"/>
      <c r="F55" s="135">
        <f>12805.29+672.68+21921.74</f>
        <v>35399.71000000001</v>
      </c>
      <c r="G55" s="135">
        <v>1023.83</v>
      </c>
    </row>
    <row r="56" spans="1:7" ht="12">
      <c r="A56" s="43" t="s">
        <v>44</v>
      </c>
      <c r="B56" s="57" t="s">
        <v>55</v>
      </c>
      <c r="C56" s="57"/>
      <c r="D56" s="58"/>
      <c r="E56" s="56"/>
      <c r="F56" s="135"/>
      <c r="G56" s="135"/>
    </row>
    <row r="57" spans="1:7" ht="12">
      <c r="A57" s="43" t="s">
        <v>56</v>
      </c>
      <c r="B57" s="57" t="s">
        <v>57</v>
      </c>
      <c r="C57" s="57"/>
      <c r="D57" s="58"/>
      <c r="E57" s="28"/>
      <c r="F57" s="135">
        <v>20259.3</v>
      </c>
      <c r="G57" s="135">
        <v>30913.26</v>
      </c>
    </row>
    <row r="58" spans="1:7" ht="12">
      <c r="A58" s="17"/>
      <c r="B58" s="32" t="s">
        <v>58</v>
      </c>
      <c r="C58" s="33"/>
      <c r="D58" s="34"/>
      <c r="E58" s="28"/>
      <c r="F58" s="135">
        <f>+F41+F20</f>
        <v>139516.55999999997</v>
      </c>
      <c r="G58" s="135">
        <v>80553.3</v>
      </c>
    </row>
    <row r="59" spans="1:7" ht="12">
      <c r="A59" s="12" t="s">
        <v>59</v>
      </c>
      <c r="B59" s="13" t="s">
        <v>60</v>
      </c>
      <c r="C59" s="13"/>
      <c r="D59" s="59"/>
      <c r="E59" s="28"/>
      <c r="F59" s="143">
        <f>SUM(F60:F63)</f>
        <v>28985</v>
      </c>
      <c r="G59" s="143">
        <v>29545.38</v>
      </c>
    </row>
    <row r="60" spans="1:7" ht="12">
      <c r="A60" s="17" t="s">
        <v>9</v>
      </c>
      <c r="B60" s="38" t="s">
        <v>61</v>
      </c>
      <c r="C60" s="38"/>
      <c r="D60" s="28"/>
      <c r="E60" s="28"/>
      <c r="F60" s="135">
        <f>+'4 priedas20 VSAFAS'!M13</f>
        <v>2250</v>
      </c>
      <c r="G60" s="135">
        <v>3000</v>
      </c>
    </row>
    <row r="61" spans="1:7" ht="12">
      <c r="A61" s="31" t="s">
        <v>16</v>
      </c>
      <c r="B61" s="32" t="s">
        <v>62</v>
      </c>
      <c r="C61" s="33"/>
      <c r="D61" s="34"/>
      <c r="E61" s="60"/>
      <c r="F61" s="137">
        <f>+'4 priedas20 VSAFAS'!M16</f>
        <v>24330</v>
      </c>
      <c r="G61" s="137">
        <v>23307.63</v>
      </c>
    </row>
    <row r="62" spans="1:7" ht="12">
      <c r="A62" s="17" t="s">
        <v>36</v>
      </c>
      <c r="B62" s="186" t="s">
        <v>105</v>
      </c>
      <c r="C62" s="187"/>
      <c r="D62" s="188"/>
      <c r="E62" s="28"/>
      <c r="F62" s="135"/>
      <c r="G62" s="135"/>
    </row>
    <row r="63" spans="1:7" ht="12">
      <c r="A63" s="17" t="s">
        <v>96</v>
      </c>
      <c r="B63" s="38" t="s">
        <v>63</v>
      </c>
      <c r="C63" s="22"/>
      <c r="D63" s="16"/>
      <c r="E63" s="28"/>
      <c r="F63" s="135">
        <v>2405</v>
      </c>
      <c r="G63" s="135">
        <v>3237.75</v>
      </c>
    </row>
    <row r="64" spans="1:7" ht="12">
      <c r="A64" s="12" t="s">
        <v>64</v>
      </c>
      <c r="B64" s="13" t="s">
        <v>65</v>
      </c>
      <c r="C64" s="14"/>
      <c r="D64" s="15"/>
      <c r="E64" s="28"/>
      <c r="F64" s="143">
        <f>+F65+F69</f>
        <v>73875.17</v>
      </c>
      <c r="G64" s="143">
        <v>37673.81</v>
      </c>
    </row>
    <row r="65" spans="1:7" ht="12">
      <c r="A65" s="17" t="s">
        <v>9</v>
      </c>
      <c r="B65" s="18" t="s">
        <v>66</v>
      </c>
      <c r="C65" s="61"/>
      <c r="D65" s="62"/>
      <c r="E65" s="28"/>
      <c r="F65" s="135">
        <f>SUM(F66:F68)</f>
        <v>0</v>
      </c>
      <c r="G65" s="135"/>
    </row>
    <row r="66" spans="1:7" ht="12">
      <c r="A66" s="21" t="s">
        <v>10</v>
      </c>
      <c r="B66" s="63"/>
      <c r="C66" s="23" t="s">
        <v>98</v>
      </c>
      <c r="D66" s="64"/>
      <c r="E66" s="56"/>
      <c r="F66" s="135"/>
      <c r="G66" s="135"/>
    </row>
    <row r="67" spans="1:7" ht="12">
      <c r="A67" s="21" t="s">
        <v>12</v>
      </c>
      <c r="B67" s="22"/>
      <c r="C67" s="23" t="s">
        <v>67</v>
      </c>
      <c r="D67" s="26"/>
      <c r="E67" s="28"/>
      <c r="F67" s="135"/>
      <c r="G67" s="135"/>
    </row>
    <row r="68" spans="1:7" ht="12">
      <c r="A68" s="21" t="s">
        <v>102</v>
      </c>
      <c r="B68" s="22"/>
      <c r="C68" s="23" t="s">
        <v>68</v>
      </c>
      <c r="D68" s="26"/>
      <c r="E68" s="39"/>
      <c r="F68" s="135"/>
      <c r="G68" s="135"/>
    </row>
    <row r="69" spans="1:7" ht="12">
      <c r="A69" s="43" t="s">
        <v>16</v>
      </c>
      <c r="B69" s="65" t="s">
        <v>69</v>
      </c>
      <c r="C69" s="66"/>
      <c r="D69" s="67"/>
      <c r="E69" s="58"/>
      <c r="F69" s="138">
        <f>+F70+F71+F72+F73+F74+F75+F78+F79+F80+F81+F82+F83</f>
        <v>73875.17</v>
      </c>
      <c r="G69" s="138">
        <v>37673.81</v>
      </c>
    </row>
    <row r="70" spans="1:7" ht="12">
      <c r="A70" s="21" t="s">
        <v>18</v>
      </c>
      <c r="B70" s="22"/>
      <c r="C70" s="23" t="s">
        <v>101</v>
      </c>
      <c r="D70" s="24"/>
      <c r="E70" s="28"/>
      <c r="F70" s="135"/>
      <c r="G70" s="135"/>
    </row>
    <row r="71" spans="1:7" ht="12">
      <c r="A71" s="21" t="s">
        <v>20</v>
      </c>
      <c r="B71" s="63"/>
      <c r="C71" s="23" t="s">
        <v>108</v>
      </c>
      <c r="D71" s="64"/>
      <c r="E71" s="56"/>
      <c r="F71" s="135"/>
      <c r="G71" s="135"/>
    </row>
    <row r="72" spans="1:7" ht="12">
      <c r="A72" s="21" t="s">
        <v>22</v>
      </c>
      <c r="B72" s="63"/>
      <c r="C72" s="23" t="s">
        <v>99</v>
      </c>
      <c r="D72" s="64"/>
      <c r="E72" s="56"/>
      <c r="F72" s="135"/>
      <c r="G72" s="135"/>
    </row>
    <row r="73" spans="1:7" ht="12">
      <c r="A73" s="68" t="s">
        <v>24</v>
      </c>
      <c r="B73" s="45"/>
      <c r="C73" s="69" t="s">
        <v>85</v>
      </c>
      <c r="D73" s="52"/>
      <c r="E73" s="56"/>
      <c r="F73" s="135"/>
      <c r="G73" s="135"/>
    </row>
    <row r="74" spans="1:7" ht="12">
      <c r="A74" s="17" t="s">
        <v>26</v>
      </c>
      <c r="B74" s="30"/>
      <c r="C74" s="30" t="s">
        <v>86</v>
      </c>
      <c r="D74" s="24"/>
      <c r="E74" s="70"/>
      <c r="F74" s="135"/>
      <c r="G74" s="135"/>
    </row>
    <row r="75" spans="1:7" ht="12">
      <c r="A75" s="71" t="s">
        <v>28</v>
      </c>
      <c r="B75" s="66"/>
      <c r="C75" s="72" t="s">
        <v>100</v>
      </c>
      <c r="D75" s="73"/>
      <c r="E75" s="28"/>
      <c r="F75" s="135">
        <f>SUM(F76:F77)</f>
        <v>0</v>
      </c>
      <c r="G75" s="135"/>
    </row>
    <row r="76" spans="1:7" ht="12.75" customHeight="1">
      <c r="A76" s="47" t="s">
        <v>126</v>
      </c>
      <c r="B76" s="35"/>
      <c r="C76" s="54"/>
      <c r="D76" s="37" t="s">
        <v>70</v>
      </c>
      <c r="E76" s="56"/>
      <c r="F76" s="135"/>
      <c r="G76" s="135"/>
    </row>
    <row r="77" spans="1:7" ht="12" customHeight="1">
      <c r="A77" s="47" t="s">
        <v>127</v>
      </c>
      <c r="B77" s="35"/>
      <c r="C77" s="54"/>
      <c r="D77" s="37" t="s">
        <v>71</v>
      </c>
      <c r="E77" s="27"/>
      <c r="F77" s="135"/>
      <c r="G77" s="135"/>
    </row>
    <row r="78" spans="1:7" ht="12">
      <c r="A78" s="47" t="s">
        <v>30</v>
      </c>
      <c r="B78" s="49"/>
      <c r="C78" s="74" t="s">
        <v>72</v>
      </c>
      <c r="D78" s="75"/>
      <c r="E78" s="27"/>
      <c r="F78" s="135"/>
      <c r="G78" s="135"/>
    </row>
    <row r="79" spans="1:7" ht="12">
      <c r="A79" s="47" t="s">
        <v>32</v>
      </c>
      <c r="B79" s="76"/>
      <c r="C79" s="36" t="s">
        <v>112</v>
      </c>
      <c r="D79" s="77"/>
      <c r="E79" s="56"/>
      <c r="F79" s="135"/>
      <c r="G79" s="135"/>
    </row>
    <row r="80" spans="1:7" ht="12">
      <c r="A80" s="47" t="s">
        <v>34</v>
      </c>
      <c r="B80" s="22"/>
      <c r="C80" s="23" t="s">
        <v>73</v>
      </c>
      <c r="D80" s="26"/>
      <c r="E80" s="56"/>
      <c r="F80" s="135">
        <v>12636.53</v>
      </c>
      <c r="G80" s="135">
        <v>11358.9</v>
      </c>
    </row>
    <row r="81" spans="1:7" ht="12">
      <c r="A81" s="47" t="s">
        <v>35</v>
      </c>
      <c r="B81" s="22"/>
      <c r="C81" s="23" t="s">
        <v>74</v>
      </c>
      <c r="D81" s="26"/>
      <c r="E81" s="56"/>
      <c r="F81" s="135">
        <v>35747.01</v>
      </c>
      <c r="G81" s="135"/>
    </row>
    <row r="82" spans="1:7" ht="12">
      <c r="A82" s="21" t="s">
        <v>125</v>
      </c>
      <c r="B82" s="35"/>
      <c r="C82" s="36" t="s">
        <v>92</v>
      </c>
      <c r="D82" s="37"/>
      <c r="E82" s="56"/>
      <c r="F82" s="135">
        <v>25491.63</v>
      </c>
      <c r="G82" s="135">
        <v>26314.91</v>
      </c>
    </row>
    <row r="83" spans="1:7" ht="12">
      <c r="A83" s="21" t="s">
        <v>128</v>
      </c>
      <c r="B83" s="22"/>
      <c r="C83" s="23" t="s">
        <v>75</v>
      </c>
      <c r="D83" s="26"/>
      <c r="E83" s="39"/>
      <c r="F83" s="135"/>
      <c r="G83" s="135"/>
    </row>
    <row r="84" spans="1:7" ht="12">
      <c r="A84" s="12" t="s">
        <v>76</v>
      </c>
      <c r="B84" s="78" t="s">
        <v>77</v>
      </c>
      <c r="C84" s="79"/>
      <c r="D84" s="80"/>
      <c r="E84" s="39"/>
      <c r="F84" s="135">
        <f>+F85+F86+F89+F90</f>
        <v>36656.39000000003</v>
      </c>
      <c r="G84" s="135">
        <v>13334.11</v>
      </c>
    </row>
    <row r="85" spans="1:7" ht="12">
      <c r="A85" s="17" t="s">
        <v>9</v>
      </c>
      <c r="B85" s="38" t="s">
        <v>87</v>
      </c>
      <c r="C85" s="22"/>
      <c r="D85" s="16"/>
      <c r="E85" s="39"/>
      <c r="F85" s="135"/>
      <c r="G85" s="135"/>
    </row>
    <row r="86" spans="1:7" ht="12">
      <c r="A86" s="17" t="s">
        <v>16</v>
      </c>
      <c r="B86" s="18" t="s">
        <v>78</v>
      </c>
      <c r="C86" s="61"/>
      <c r="D86" s="62"/>
      <c r="E86" s="28"/>
      <c r="F86" s="135">
        <v>0</v>
      </c>
      <c r="G86" s="135"/>
    </row>
    <row r="87" spans="1:7" ht="12">
      <c r="A87" s="21" t="s">
        <v>18</v>
      </c>
      <c r="B87" s="22"/>
      <c r="C87" s="23" t="s">
        <v>79</v>
      </c>
      <c r="D87" s="26"/>
      <c r="E87" s="28"/>
      <c r="F87" s="135"/>
      <c r="G87" s="135"/>
    </row>
    <row r="88" spans="1:7" ht="12">
      <c r="A88" s="21" t="s">
        <v>20</v>
      </c>
      <c r="B88" s="22"/>
      <c r="C88" s="23" t="s">
        <v>80</v>
      </c>
      <c r="D88" s="26"/>
      <c r="E88" s="28"/>
      <c r="F88" s="135"/>
      <c r="G88" s="135"/>
    </row>
    <row r="89" spans="1:7" ht="12">
      <c r="A89" s="43" t="s">
        <v>36</v>
      </c>
      <c r="B89" s="54" t="s">
        <v>109</v>
      </c>
      <c r="C89" s="54"/>
      <c r="D89" s="81"/>
      <c r="E89" s="28"/>
      <c r="F89" s="135"/>
      <c r="G89" s="135"/>
    </row>
    <row r="90" spans="1:7" ht="12">
      <c r="A90" s="31" t="s">
        <v>44</v>
      </c>
      <c r="B90" s="32" t="s">
        <v>81</v>
      </c>
      <c r="C90" s="33"/>
      <c r="D90" s="34"/>
      <c r="E90" s="28"/>
      <c r="F90" s="135">
        <f>SUM(F91:F92)</f>
        <v>36656.39000000003</v>
      </c>
      <c r="G90" s="135">
        <v>13334.11</v>
      </c>
    </row>
    <row r="91" spans="1:7" ht="12">
      <c r="A91" s="21" t="s">
        <v>117</v>
      </c>
      <c r="B91" s="14"/>
      <c r="C91" s="23" t="s">
        <v>106</v>
      </c>
      <c r="D91" s="82"/>
      <c r="E91" s="27"/>
      <c r="F91" s="135">
        <f>+VRA!H56</f>
        <v>23322.280000000028</v>
      </c>
      <c r="G91" s="135">
        <v>11145.11</v>
      </c>
    </row>
    <row r="92" spans="1:7" ht="12">
      <c r="A92" s="21" t="s">
        <v>118</v>
      </c>
      <c r="B92" s="14"/>
      <c r="C92" s="23" t="s">
        <v>107</v>
      </c>
      <c r="D92" s="82"/>
      <c r="E92" s="27"/>
      <c r="F92" s="135">
        <v>13334.11</v>
      </c>
      <c r="G92" s="135">
        <v>2189</v>
      </c>
    </row>
    <row r="93" spans="1:7" ht="12">
      <c r="A93" s="12" t="s">
        <v>88</v>
      </c>
      <c r="B93" s="78" t="s">
        <v>89</v>
      </c>
      <c r="C93" s="80"/>
      <c r="D93" s="80"/>
      <c r="E93" s="27"/>
      <c r="F93" s="135"/>
      <c r="G93" s="135"/>
    </row>
    <row r="94" spans="1:8" ht="12">
      <c r="A94" s="12"/>
      <c r="B94" s="189" t="s">
        <v>119</v>
      </c>
      <c r="C94" s="190"/>
      <c r="D94" s="191"/>
      <c r="E94" s="28"/>
      <c r="F94" s="135">
        <f>+F59+F64+F84</f>
        <v>139516.56000000003</v>
      </c>
      <c r="G94" s="135">
        <v>80553.3</v>
      </c>
      <c r="H94" s="159"/>
    </row>
    <row r="95" spans="1:7" ht="12">
      <c r="A95" s="83"/>
      <c r="B95" s="84"/>
      <c r="C95" s="84"/>
      <c r="D95" s="84"/>
      <c r="E95" s="84"/>
      <c r="F95" s="139"/>
      <c r="G95" s="139"/>
    </row>
    <row r="96" spans="1:7" ht="12" customHeight="1">
      <c r="A96" s="204" t="s">
        <v>274</v>
      </c>
      <c r="B96" s="204"/>
      <c r="C96" s="204"/>
      <c r="D96" s="204"/>
      <c r="E96" s="125"/>
      <c r="F96" s="206" t="s">
        <v>271</v>
      </c>
      <c r="G96" s="206"/>
    </row>
    <row r="97" spans="1:7" ht="12">
      <c r="A97" s="200" t="s">
        <v>132</v>
      </c>
      <c r="B97" s="200"/>
      <c r="C97" s="200"/>
      <c r="D97" s="200"/>
      <c r="E97" s="200"/>
      <c r="F97" s="207" t="s">
        <v>113</v>
      </c>
      <c r="G97" s="207"/>
    </row>
    <row r="98" spans="1:7" ht="12">
      <c r="A98" s="85"/>
      <c r="B98" s="85"/>
      <c r="C98" s="85"/>
      <c r="D98" s="85"/>
      <c r="E98" s="86"/>
      <c r="F98" s="140"/>
      <c r="G98" s="140"/>
    </row>
    <row r="99" spans="1:7" ht="12">
      <c r="A99" s="6"/>
      <c r="B99" s="6"/>
      <c r="C99" s="6"/>
      <c r="D99" s="6"/>
      <c r="E99" s="1"/>
      <c r="F99" s="141"/>
      <c r="G99" s="141"/>
    </row>
    <row r="100" spans="1:7" ht="12">
      <c r="A100" s="6"/>
      <c r="B100" s="6"/>
      <c r="C100" s="6"/>
      <c r="D100" s="6"/>
      <c r="E100" s="1"/>
      <c r="F100" s="141"/>
      <c r="G100" s="141"/>
    </row>
    <row r="101" spans="1:7" ht="12">
      <c r="A101" s="6"/>
      <c r="B101" s="6"/>
      <c r="C101" s="6"/>
      <c r="D101" s="6"/>
      <c r="E101" s="1"/>
      <c r="F101" s="141"/>
      <c r="G101" s="141"/>
    </row>
    <row r="102" spans="1:7" ht="12">
      <c r="A102" s="6"/>
      <c r="B102" s="6"/>
      <c r="C102" s="6"/>
      <c r="D102" s="6"/>
      <c r="E102" s="1"/>
      <c r="F102" s="141"/>
      <c r="G102" s="141"/>
    </row>
    <row r="103" spans="1:7" ht="12">
      <c r="A103" s="6"/>
      <c r="B103" s="6"/>
      <c r="C103" s="6"/>
      <c r="D103" s="6"/>
      <c r="E103" s="1"/>
      <c r="F103" s="141"/>
      <c r="G103" s="141"/>
    </row>
    <row r="104" spans="1:7" ht="12">
      <c r="A104" s="6"/>
      <c r="B104" s="6"/>
      <c r="C104" s="6"/>
      <c r="D104" s="6"/>
      <c r="E104" s="1"/>
      <c r="F104" s="141"/>
      <c r="G104" s="141"/>
    </row>
    <row r="105" spans="1:7" ht="12">
      <c r="A105" s="6"/>
      <c r="B105" s="6"/>
      <c r="C105" s="6"/>
      <c r="D105" s="6"/>
      <c r="E105" s="1"/>
      <c r="F105" s="141"/>
      <c r="G105" s="141"/>
    </row>
    <row r="106" spans="1:7" ht="12">
      <c r="A106" s="6"/>
      <c r="B106" s="6"/>
      <c r="C106" s="6"/>
      <c r="D106" s="6"/>
      <c r="E106" s="1"/>
      <c r="F106" s="141"/>
      <c r="G106" s="141"/>
    </row>
    <row r="107" spans="1:7" ht="12">
      <c r="A107" s="6"/>
      <c r="B107" s="6"/>
      <c r="C107" s="6"/>
      <c r="D107" s="6"/>
      <c r="E107" s="1"/>
      <c r="F107" s="141"/>
      <c r="G107" s="141"/>
    </row>
    <row r="108" spans="1:7" ht="12">
      <c r="A108" s="6"/>
      <c r="B108" s="6"/>
      <c r="C108" s="6"/>
      <c r="D108" s="6"/>
      <c r="E108" s="1"/>
      <c r="F108" s="141"/>
      <c r="G108" s="141"/>
    </row>
    <row r="109" spans="1:7" ht="12">
      <c r="A109" s="6"/>
      <c r="B109" s="6"/>
      <c r="C109" s="6"/>
      <c r="D109" s="6"/>
      <c r="E109" s="1"/>
      <c r="F109" s="141"/>
      <c r="G109" s="141"/>
    </row>
    <row r="110" spans="1:7" ht="12">
      <c r="A110" s="6"/>
      <c r="B110" s="6"/>
      <c r="C110" s="6"/>
      <c r="D110" s="6"/>
      <c r="E110" s="1"/>
      <c r="F110" s="141"/>
      <c r="G110" s="141"/>
    </row>
    <row r="111" spans="1:7" ht="12">
      <c r="A111" s="6"/>
      <c r="B111" s="6"/>
      <c r="C111" s="6"/>
      <c r="D111" s="6"/>
      <c r="E111" s="1"/>
      <c r="F111" s="141"/>
      <c r="G111" s="141"/>
    </row>
    <row r="112" spans="1:7" ht="12">
      <c r="A112" s="6"/>
      <c r="B112" s="6"/>
      <c r="C112" s="6"/>
      <c r="D112" s="6"/>
      <c r="E112" s="1"/>
      <c r="F112" s="141"/>
      <c r="G112" s="141"/>
    </row>
    <row r="113" ht="12">
      <c r="E113" s="1"/>
    </row>
    <row r="114" ht="12">
      <c r="E114" s="1"/>
    </row>
    <row r="115" ht="12">
      <c r="E115" s="1"/>
    </row>
    <row r="116" ht="12">
      <c r="E116" s="1"/>
    </row>
    <row r="117" ht="12">
      <c r="E117" s="1"/>
    </row>
    <row r="118" ht="12">
      <c r="E118" s="1"/>
    </row>
    <row r="119" ht="12">
      <c r="E119" s="1"/>
    </row>
    <row r="120" ht="12">
      <c r="E120" s="1"/>
    </row>
    <row r="121" ht="12">
      <c r="E121" s="1"/>
    </row>
  </sheetData>
  <sheetProtection/>
  <mergeCells count="22">
    <mergeCell ref="A9:G9"/>
    <mergeCell ref="A12:E12"/>
    <mergeCell ref="A97:E97"/>
    <mergeCell ref="A96:D96"/>
    <mergeCell ref="A14:G14"/>
    <mergeCell ref="A16:G16"/>
    <mergeCell ref="A17:G17"/>
    <mergeCell ref="D18:G18"/>
    <mergeCell ref="F96:G96"/>
    <mergeCell ref="F97:G97"/>
    <mergeCell ref="E2:G2"/>
    <mergeCell ref="E3:G3"/>
    <mergeCell ref="A7:G7"/>
    <mergeCell ref="A8:G8"/>
    <mergeCell ref="A5:G6"/>
    <mergeCell ref="A10:G11"/>
    <mergeCell ref="A13:G13"/>
    <mergeCell ref="B62:D62"/>
    <mergeCell ref="B94:D94"/>
    <mergeCell ref="B19:D19"/>
    <mergeCell ref="C47:D47"/>
    <mergeCell ref="C53:D53"/>
  </mergeCells>
  <printOptions/>
  <pageMargins left="0.75" right="0.49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="110" zoomScaleNormal="110" zoomScalePageLayoutView="0" workbookViewId="0" topLeftCell="A31">
      <selection activeCell="H45" sqref="H45"/>
    </sheetView>
  </sheetViews>
  <sheetFormatPr defaultColWidth="9.140625" defaultRowHeight="12.75"/>
  <cols>
    <col min="1" max="1" width="5.00390625" style="88" customWidth="1"/>
    <col min="2" max="2" width="1.57421875" style="88" hidden="1" customWidth="1"/>
    <col min="3" max="3" width="30.140625" style="88" customWidth="1"/>
    <col min="4" max="4" width="18.28125" style="88" customWidth="1"/>
    <col min="5" max="5" width="0" style="88" hidden="1" customWidth="1"/>
    <col min="6" max="6" width="6.00390625" style="88" customWidth="1"/>
    <col min="7" max="7" width="11.28125" style="88" customWidth="1"/>
    <col min="8" max="8" width="11.8515625" style="145" customWidth="1"/>
    <col min="9" max="9" width="12.00390625" style="145" customWidth="1"/>
    <col min="10" max="16384" width="9.140625" style="88" customWidth="1"/>
  </cols>
  <sheetData>
    <row r="1" spans="7:8" ht="11.25">
      <c r="G1" s="89"/>
      <c r="H1" s="144"/>
    </row>
    <row r="2" spans="4:9" ht="11.25">
      <c r="D2" s="90"/>
      <c r="G2" s="91" t="s">
        <v>133</v>
      </c>
      <c r="H2" s="146"/>
      <c r="I2" s="146"/>
    </row>
    <row r="3" spans="7:9" ht="11.25">
      <c r="G3" s="91" t="s">
        <v>114</v>
      </c>
      <c r="H3" s="146"/>
      <c r="I3" s="146"/>
    </row>
    <row r="5" spans="1:9" ht="11.25">
      <c r="A5" s="210" t="s">
        <v>134</v>
      </c>
      <c r="B5" s="211"/>
      <c r="C5" s="211"/>
      <c r="D5" s="211"/>
      <c r="E5" s="211"/>
      <c r="F5" s="211"/>
      <c r="G5" s="211"/>
      <c r="H5" s="211"/>
      <c r="I5" s="211"/>
    </row>
    <row r="6" spans="1:9" ht="11.25">
      <c r="A6" s="171" t="s">
        <v>135</v>
      </c>
      <c r="B6" s="211"/>
      <c r="C6" s="211"/>
      <c r="D6" s="211"/>
      <c r="E6" s="211"/>
      <c r="F6" s="211"/>
      <c r="G6" s="211"/>
      <c r="H6" s="211"/>
      <c r="I6" s="211"/>
    </row>
    <row r="7" spans="1:9" ht="11.25">
      <c r="A7" s="208" t="s">
        <v>268</v>
      </c>
      <c r="B7" s="211"/>
      <c r="C7" s="211"/>
      <c r="D7" s="211"/>
      <c r="E7" s="211"/>
      <c r="F7" s="211"/>
      <c r="G7" s="211"/>
      <c r="H7" s="211"/>
      <c r="I7" s="211"/>
    </row>
    <row r="8" spans="1:9" ht="11.25">
      <c r="A8" s="208" t="s">
        <v>110</v>
      </c>
      <c r="B8" s="209"/>
      <c r="C8" s="209"/>
      <c r="D8" s="209"/>
      <c r="E8" s="209"/>
      <c r="F8" s="209"/>
      <c r="G8" s="209"/>
      <c r="H8" s="209"/>
      <c r="I8" s="209"/>
    </row>
    <row r="9" spans="1:9" ht="11.25">
      <c r="A9" s="208" t="s">
        <v>269</v>
      </c>
      <c r="B9" s="209"/>
      <c r="C9" s="209"/>
      <c r="D9" s="209"/>
      <c r="E9" s="209"/>
      <c r="F9" s="209"/>
      <c r="G9" s="209"/>
      <c r="H9" s="209"/>
      <c r="I9" s="209"/>
    </row>
    <row r="10" spans="1:9" ht="11.25">
      <c r="A10" s="208" t="s">
        <v>136</v>
      </c>
      <c r="B10" s="209"/>
      <c r="C10" s="209"/>
      <c r="D10" s="209"/>
      <c r="E10" s="209"/>
      <c r="F10" s="209"/>
      <c r="G10" s="209"/>
      <c r="H10" s="209"/>
      <c r="I10" s="209"/>
    </row>
    <row r="11" spans="1:9" ht="11.25">
      <c r="A11" s="208" t="s">
        <v>137</v>
      </c>
      <c r="B11" s="211"/>
      <c r="C11" s="211"/>
      <c r="D11" s="211"/>
      <c r="E11" s="211"/>
      <c r="F11" s="211"/>
      <c r="G11" s="211"/>
      <c r="H11" s="211"/>
      <c r="I11" s="211"/>
    </row>
    <row r="12" spans="1:9" ht="11.25">
      <c r="A12" s="175"/>
      <c r="B12" s="209"/>
      <c r="C12" s="209"/>
      <c r="D12" s="209"/>
      <c r="E12" s="209"/>
      <c r="F12" s="209"/>
      <c r="G12" s="209"/>
      <c r="H12" s="209"/>
      <c r="I12" s="209"/>
    </row>
    <row r="13" spans="1:9" ht="11.25">
      <c r="A13" s="176" t="s">
        <v>138</v>
      </c>
      <c r="B13" s="177"/>
      <c r="C13" s="177"/>
      <c r="D13" s="177"/>
      <c r="E13" s="177"/>
      <c r="F13" s="177"/>
      <c r="G13" s="177"/>
      <c r="H13" s="177"/>
      <c r="I13" s="177"/>
    </row>
    <row r="14" spans="1:9" ht="11.25">
      <c r="A14" s="208"/>
      <c r="B14" s="209"/>
      <c r="C14" s="209"/>
      <c r="D14" s="209"/>
      <c r="E14" s="209"/>
      <c r="F14" s="209"/>
      <c r="G14" s="209"/>
      <c r="H14" s="209"/>
      <c r="I14" s="209"/>
    </row>
    <row r="15" spans="1:9" ht="11.25">
      <c r="A15" s="176" t="s">
        <v>278</v>
      </c>
      <c r="B15" s="177"/>
      <c r="C15" s="177"/>
      <c r="D15" s="177"/>
      <c r="E15" s="177"/>
      <c r="F15" s="177"/>
      <c r="G15" s="177"/>
      <c r="H15" s="177"/>
      <c r="I15" s="177"/>
    </row>
    <row r="16" spans="1:9" ht="9.75" customHeight="1">
      <c r="A16" s="92"/>
      <c r="B16" s="93"/>
      <c r="C16" s="93"/>
      <c r="D16" s="93"/>
      <c r="E16" s="93"/>
      <c r="F16" s="93"/>
      <c r="G16" s="93"/>
      <c r="H16" s="147"/>
      <c r="I16" s="147"/>
    </row>
    <row r="17" spans="1:9" ht="11.25">
      <c r="A17" s="208" t="s">
        <v>277</v>
      </c>
      <c r="B17" s="208"/>
      <c r="C17" s="208"/>
      <c r="D17" s="208"/>
      <c r="E17" s="208"/>
      <c r="F17" s="208"/>
      <c r="G17" s="208"/>
      <c r="H17" s="208"/>
      <c r="I17" s="208"/>
    </row>
    <row r="18" spans="1:9" ht="11.25">
      <c r="A18" s="208" t="s">
        <v>1</v>
      </c>
      <c r="B18" s="209"/>
      <c r="C18" s="209"/>
      <c r="D18" s="209"/>
      <c r="E18" s="209"/>
      <c r="F18" s="209"/>
      <c r="G18" s="209"/>
      <c r="H18" s="209"/>
      <c r="I18" s="209"/>
    </row>
    <row r="19" spans="1:9" s="93" customFormat="1" ht="11.25">
      <c r="A19" s="178" t="s">
        <v>211</v>
      </c>
      <c r="B19" s="209"/>
      <c r="C19" s="209"/>
      <c r="D19" s="209"/>
      <c r="E19" s="209"/>
      <c r="F19" s="209"/>
      <c r="G19" s="209"/>
      <c r="H19" s="209"/>
      <c r="I19" s="209"/>
    </row>
    <row r="20" spans="1:9" s="95" customFormat="1" ht="49.5" customHeight="1">
      <c r="A20" s="179" t="s">
        <v>2</v>
      </c>
      <c r="B20" s="179"/>
      <c r="C20" s="179" t="s">
        <v>3</v>
      </c>
      <c r="D20" s="160"/>
      <c r="E20" s="160"/>
      <c r="F20" s="160"/>
      <c r="G20" s="94" t="s">
        <v>139</v>
      </c>
      <c r="H20" s="148" t="s">
        <v>140</v>
      </c>
      <c r="I20" s="148" t="s">
        <v>141</v>
      </c>
    </row>
    <row r="21" spans="1:9" ht="11.25">
      <c r="A21" s="96" t="s">
        <v>7</v>
      </c>
      <c r="B21" s="97" t="s">
        <v>142</v>
      </c>
      <c r="C21" s="172" t="s">
        <v>142</v>
      </c>
      <c r="D21" s="173"/>
      <c r="E21" s="173"/>
      <c r="F21" s="173"/>
      <c r="G21" s="97"/>
      <c r="H21" s="149">
        <f>+H22+H27+H28</f>
        <v>545420.65</v>
      </c>
      <c r="I21" s="149">
        <v>769077.7</v>
      </c>
    </row>
    <row r="22" spans="1:9" ht="11.25">
      <c r="A22" s="99" t="s">
        <v>9</v>
      </c>
      <c r="B22" s="100" t="s">
        <v>143</v>
      </c>
      <c r="C22" s="174" t="s">
        <v>143</v>
      </c>
      <c r="D22" s="174"/>
      <c r="E22" s="174"/>
      <c r="F22" s="174"/>
      <c r="G22" s="100"/>
      <c r="H22" s="151">
        <f>+H23+H24+H25+H26</f>
        <v>484020.65</v>
      </c>
      <c r="I22" s="151">
        <v>717573.3</v>
      </c>
    </row>
    <row r="23" spans="1:9" ht="11.25">
      <c r="A23" s="99" t="s">
        <v>144</v>
      </c>
      <c r="B23" s="100" t="s">
        <v>61</v>
      </c>
      <c r="C23" s="174" t="s">
        <v>61</v>
      </c>
      <c r="D23" s="174"/>
      <c r="E23" s="174"/>
      <c r="F23" s="174"/>
      <c r="G23" s="100"/>
      <c r="H23" s="151">
        <f>750+900</f>
        <v>1650</v>
      </c>
      <c r="I23" s="152">
        <v>2.33</v>
      </c>
    </row>
    <row r="24" spans="1:9" ht="11.25">
      <c r="A24" s="99" t="s">
        <v>145</v>
      </c>
      <c r="B24" s="102" t="s">
        <v>146</v>
      </c>
      <c r="C24" s="161" t="s">
        <v>146</v>
      </c>
      <c r="D24" s="161"/>
      <c r="E24" s="161"/>
      <c r="F24" s="161"/>
      <c r="G24" s="102"/>
      <c r="H24" s="151">
        <f>+FBA!F54-FBA!G54-'4 priedas20 VSAFAS'!I16</f>
        <v>475187.65</v>
      </c>
      <c r="I24" s="152">
        <v>706096.49</v>
      </c>
    </row>
    <row r="25" spans="1:9" ht="11.25">
      <c r="A25" s="99" t="s">
        <v>147</v>
      </c>
      <c r="B25" s="100" t="s">
        <v>148</v>
      </c>
      <c r="C25" s="161" t="s">
        <v>148</v>
      </c>
      <c r="D25" s="161"/>
      <c r="E25" s="161"/>
      <c r="F25" s="161"/>
      <c r="G25" s="100"/>
      <c r="H25" s="151"/>
      <c r="I25" s="150"/>
    </row>
    <row r="26" spans="1:9" ht="11.25">
      <c r="A26" s="99" t="s">
        <v>149</v>
      </c>
      <c r="B26" s="102" t="s">
        <v>150</v>
      </c>
      <c r="C26" s="161" t="s">
        <v>150</v>
      </c>
      <c r="D26" s="161"/>
      <c r="E26" s="161"/>
      <c r="F26" s="161"/>
      <c r="G26" s="102"/>
      <c r="H26" s="151">
        <f>-'4 priedas20 VSAFAS'!I24</f>
        <v>7183</v>
      </c>
      <c r="I26" s="152">
        <v>11474.48</v>
      </c>
    </row>
    <row r="27" spans="1:9" ht="21.75" customHeight="1">
      <c r="A27" s="99" t="s">
        <v>16</v>
      </c>
      <c r="B27" s="100" t="s">
        <v>151</v>
      </c>
      <c r="C27" s="103" t="s">
        <v>151</v>
      </c>
      <c r="D27" s="104"/>
      <c r="E27" s="104"/>
      <c r="F27" s="105"/>
      <c r="G27" s="100"/>
      <c r="H27" s="151"/>
      <c r="I27" s="150"/>
    </row>
    <row r="28" spans="1:9" ht="11.25">
      <c r="A28" s="99" t="s">
        <v>36</v>
      </c>
      <c r="B28" s="100" t="s">
        <v>152</v>
      </c>
      <c r="C28" s="161" t="s">
        <v>152</v>
      </c>
      <c r="D28" s="161"/>
      <c r="E28" s="161"/>
      <c r="F28" s="161"/>
      <c r="G28" s="100"/>
      <c r="H28" s="151">
        <f>+H29+H30</f>
        <v>61400</v>
      </c>
      <c r="I28" s="151">
        <v>51504.4</v>
      </c>
    </row>
    <row r="29" spans="1:9" ht="11.25">
      <c r="A29" s="99" t="s">
        <v>153</v>
      </c>
      <c r="B29" s="102" t="s">
        <v>154</v>
      </c>
      <c r="C29" s="161" t="s">
        <v>154</v>
      </c>
      <c r="D29" s="161"/>
      <c r="E29" s="161"/>
      <c r="F29" s="161"/>
      <c r="G29" s="102"/>
      <c r="H29" s="151">
        <v>61400</v>
      </c>
      <c r="I29" s="152">
        <v>51504.4</v>
      </c>
    </row>
    <row r="30" spans="1:9" ht="11.25">
      <c r="A30" s="99" t="s">
        <v>155</v>
      </c>
      <c r="B30" s="102" t="s">
        <v>156</v>
      </c>
      <c r="C30" s="161" t="s">
        <v>156</v>
      </c>
      <c r="D30" s="161"/>
      <c r="E30" s="161"/>
      <c r="F30" s="161"/>
      <c r="G30" s="102"/>
      <c r="H30" s="151"/>
      <c r="I30" s="150"/>
    </row>
    <row r="31" spans="1:9" ht="11.25">
      <c r="A31" s="96" t="s">
        <v>46</v>
      </c>
      <c r="B31" s="97" t="s">
        <v>157</v>
      </c>
      <c r="C31" s="172" t="s">
        <v>157</v>
      </c>
      <c r="D31" s="172"/>
      <c r="E31" s="172"/>
      <c r="F31" s="172"/>
      <c r="G31" s="97"/>
      <c r="H31" s="149">
        <f>+H32+H33+H34+H35+H36+H37+H38+H39+H40+H41+H42+H43+H44+H45</f>
        <v>522098.37</v>
      </c>
      <c r="I31" s="149">
        <v>757932.59</v>
      </c>
    </row>
    <row r="32" spans="1:9" ht="11.25">
      <c r="A32" s="99" t="s">
        <v>9</v>
      </c>
      <c r="B32" s="100" t="s">
        <v>158</v>
      </c>
      <c r="C32" s="161" t="s">
        <v>159</v>
      </c>
      <c r="D32" s="162"/>
      <c r="E32" s="162"/>
      <c r="F32" s="162"/>
      <c r="G32" s="100"/>
      <c r="H32" s="151">
        <v>345706.65</v>
      </c>
      <c r="I32" s="152">
        <v>465776</v>
      </c>
    </row>
    <row r="33" spans="1:9" ht="11.25">
      <c r="A33" s="99" t="s">
        <v>16</v>
      </c>
      <c r="B33" s="100" t="s">
        <v>160</v>
      </c>
      <c r="C33" s="161" t="s">
        <v>161</v>
      </c>
      <c r="D33" s="162"/>
      <c r="E33" s="162"/>
      <c r="F33" s="162"/>
      <c r="G33" s="100"/>
      <c r="H33" s="151">
        <v>2521.64</v>
      </c>
      <c r="I33" s="152">
        <v>3366</v>
      </c>
    </row>
    <row r="34" spans="1:9" ht="11.25">
      <c r="A34" s="99" t="s">
        <v>36</v>
      </c>
      <c r="B34" s="100" t="s">
        <v>162</v>
      </c>
      <c r="C34" s="161" t="s">
        <v>163</v>
      </c>
      <c r="D34" s="162"/>
      <c r="E34" s="162"/>
      <c r="F34" s="162"/>
      <c r="G34" s="100"/>
      <c r="H34" s="151">
        <v>72714.44</v>
      </c>
      <c r="I34" s="152">
        <v>110100</v>
      </c>
    </row>
    <row r="35" spans="1:9" ht="11.25">
      <c r="A35" s="99" t="s">
        <v>44</v>
      </c>
      <c r="B35" s="100" t="s">
        <v>164</v>
      </c>
      <c r="C35" s="174" t="s">
        <v>165</v>
      </c>
      <c r="D35" s="162"/>
      <c r="E35" s="162"/>
      <c r="F35" s="162"/>
      <c r="G35" s="100"/>
      <c r="H35" s="151">
        <v>1933.47</v>
      </c>
      <c r="I35" s="152">
        <v>1762.3</v>
      </c>
    </row>
    <row r="36" spans="1:9" ht="11.25">
      <c r="A36" s="99" t="s">
        <v>56</v>
      </c>
      <c r="B36" s="100" t="s">
        <v>166</v>
      </c>
      <c r="C36" s="174" t="s">
        <v>167</v>
      </c>
      <c r="D36" s="162"/>
      <c r="E36" s="162"/>
      <c r="F36" s="162"/>
      <c r="G36" s="100"/>
      <c r="H36" s="151">
        <f>32908.42+3765.27+4003</f>
        <v>40676.689999999995</v>
      </c>
      <c r="I36" s="152">
        <v>77291.8</v>
      </c>
    </row>
    <row r="37" spans="1:9" ht="11.25">
      <c r="A37" s="99" t="s">
        <v>168</v>
      </c>
      <c r="B37" s="100" t="s">
        <v>169</v>
      </c>
      <c r="C37" s="174" t="s">
        <v>170</v>
      </c>
      <c r="D37" s="162"/>
      <c r="E37" s="162"/>
      <c r="F37" s="162"/>
      <c r="G37" s="100"/>
      <c r="H37" s="151"/>
      <c r="I37" s="152">
        <v>600</v>
      </c>
    </row>
    <row r="38" spans="1:9" ht="11.25">
      <c r="A38" s="99" t="s">
        <v>171</v>
      </c>
      <c r="B38" s="100" t="s">
        <v>172</v>
      </c>
      <c r="C38" s="174" t="s">
        <v>173</v>
      </c>
      <c r="D38" s="162"/>
      <c r="E38" s="162"/>
      <c r="F38" s="162"/>
      <c r="G38" s="100"/>
      <c r="H38" s="151"/>
      <c r="I38" s="151"/>
    </row>
    <row r="39" spans="1:9" ht="11.25">
      <c r="A39" s="99" t="s">
        <v>174</v>
      </c>
      <c r="B39" s="100" t="s">
        <v>175</v>
      </c>
      <c r="C39" s="161" t="s">
        <v>175</v>
      </c>
      <c r="D39" s="162"/>
      <c r="E39" s="162"/>
      <c r="F39" s="162"/>
      <c r="G39" s="100"/>
      <c r="H39" s="151"/>
      <c r="I39" s="151"/>
    </row>
    <row r="40" spans="1:9" ht="11.25">
      <c r="A40" s="99" t="s">
        <v>176</v>
      </c>
      <c r="B40" s="100" t="s">
        <v>177</v>
      </c>
      <c r="C40" s="174" t="s">
        <v>177</v>
      </c>
      <c r="D40" s="162"/>
      <c r="E40" s="162"/>
      <c r="F40" s="162"/>
      <c r="G40" s="100"/>
      <c r="H40" s="151">
        <f>23203.93+1500</f>
        <v>24703.93</v>
      </c>
      <c r="I40" s="151">
        <v>23382.93</v>
      </c>
    </row>
    <row r="41" spans="1:9" ht="15.75" customHeight="1">
      <c r="A41" s="99" t="s">
        <v>178</v>
      </c>
      <c r="B41" s="100" t="s">
        <v>179</v>
      </c>
      <c r="C41" s="161" t="s">
        <v>180</v>
      </c>
      <c r="D41" s="160"/>
      <c r="E41" s="160"/>
      <c r="F41" s="160"/>
      <c r="G41" s="100"/>
      <c r="H41" s="151"/>
      <c r="I41" s="151"/>
    </row>
    <row r="42" spans="1:9" ht="15.75" customHeight="1">
      <c r="A42" s="99" t="s">
        <v>181</v>
      </c>
      <c r="B42" s="100" t="s">
        <v>182</v>
      </c>
      <c r="C42" s="161" t="s">
        <v>183</v>
      </c>
      <c r="D42" s="162"/>
      <c r="E42" s="162"/>
      <c r="F42" s="162"/>
      <c r="G42" s="100"/>
      <c r="H42" s="151"/>
      <c r="I42" s="151"/>
    </row>
    <row r="43" spans="1:9" ht="11.25">
      <c r="A43" s="99" t="s">
        <v>184</v>
      </c>
      <c r="B43" s="100" t="s">
        <v>185</v>
      </c>
      <c r="C43" s="161" t="s">
        <v>186</v>
      </c>
      <c r="D43" s="162"/>
      <c r="E43" s="162"/>
      <c r="F43" s="162"/>
      <c r="G43" s="100"/>
      <c r="H43" s="151"/>
      <c r="I43" s="151"/>
    </row>
    <row r="44" spans="1:9" ht="11.25">
      <c r="A44" s="99" t="s">
        <v>187</v>
      </c>
      <c r="B44" s="100" t="s">
        <v>188</v>
      </c>
      <c r="C44" s="161" t="s">
        <v>189</v>
      </c>
      <c r="D44" s="162"/>
      <c r="E44" s="162"/>
      <c r="F44" s="162"/>
      <c r="G44" s="100"/>
      <c r="H44" s="151">
        <f>29266.83+1680</f>
        <v>30946.83</v>
      </c>
      <c r="I44" s="151">
        <v>75653.56</v>
      </c>
    </row>
    <row r="45" spans="1:9" ht="11.25">
      <c r="A45" s="99" t="s">
        <v>190</v>
      </c>
      <c r="B45" s="100" t="s">
        <v>191</v>
      </c>
      <c r="C45" s="167" t="s">
        <v>192</v>
      </c>
      <c r="D45" s="168"/>
      <c r="E45" s="168"/>
      <c r="F45" s="169"/>
      <c r="G45" s="100"/>
      <c r="H45" s="153">
        <v>2894.72</v>
      </c>
      <c r="I45" s="153"/>
    </row>
    <row r="46" spans="1:9" ht="11.25">
      <c r="A46" s="97" t="s">
        <v>48</v>
      </c>
      <c r="B46" s="101" t="s">
        <v>193</v>
      </c>
      <c r="C46" s="163" t="s">
        <v>193</v>
      </c>
      <c r="D46" s="164"/>
      <c r="E46" s="164"/>
      <c r="F46" s="165"/>
      <c r="G46" s="101"/>
      <c r="H46" s="154">
        <f>+H21-H31</f>
        <v>23322.280000000028</v>
      </c>
      <c r="I46" s="154">
        <v>11145.10999999987</v>
      </c>
    </row>
    <row r="47" spans="1:9" ht="11.25">
      <c r="A47" s="97" t="s">
        <v>59</v>
      </c>
      <c r="B47" s="97" t="s">
        <v>194</v>
      </c>
      <c r="C47" s="166" t="s">
        <v>194</v>
      </c>
      <c r="D47" s="164"/>
      <c r="E47" s="164"/>
      <c r="F47" s="165"/>
      <c r="G47" s="98"/>
      <c r="H47" s="154"/>
      <c r="I47" s="154"/>
    </row>
    <row r="48" spans="1:9" ht="11.25">
      <c r="A48" s="102" t="s">
        <v>103</v>
      </c>
      <c r="B48" s="100" t="s">
        <v>195</v>
      </c>
      <c r="C48" s="167" t="s">
        <v>196</v>
      </c>
      <c r="D48" s="168"/>
      <c r="E48" s="168"/>
      <c r="F48" s="169"/>
      <c r="G48" s="106"/>
      <c r="H48" s="153"/>
      <c r="I48" s="153"/>
    </row>
    <row r="49" spans="1:9" ht="11.25">
      <c r="A49" s="102" t="s">
        <v>16</v>
      </c>
      <c r="B49" s="100" t="s">
        <v>197</v>
      </c>
      <c r="C49" s="167" t="s">
        <v>197</v>
      </c>
      <c r="D49" s="168"/>
      <c r="E49" s="168"/>
      <c r="F49" s="169"/>
      <c r="G49" s="106"/>
      <c r="H49" s="153"/>
      <c r="I49" s="153"/>
    </row>
    <row r="50" spans="1:9" ht="11.25">
      <c r="A50" s="102" t="s">
        <v>198</v>
      </c>
      <c r="B50" s="100" t="s">
        <v>199</v>
      </c>
      <c r="C50" s="167" t="s">
        <v>200</v>
      </c>
      <c r="D50" s="168"/>
      <c r="E50" s="168"/>
      <c r="F50" s="169"/>
      <c r="G50" s="106"/>
      <c r="H50" s="153"/>
      <c r="I50" s="153"/>
    </row>
    <row r="51" spans="1:9" ht="11.25">
      <c r="A51" s="97" t="s">
        <v>64</v>
      </c>
      <c r="B51" s="101" t="s">
        <v>201</v>
      </c>
      <c r="C51" s="163" t="s">
        <v>201</v>
      </c>
      <c r="D51" s="164"/>
      <c r="E51" s="164"/>
      <c r="F51" s="165"/>
      <c r="G51" s="98"/>
      <c r="H51" s="154"/>
      <c r="I51" s="154"/>
    </row>
    <row r="52" spans="1:9" ht="30" customHeight="1">
      <c r="A52" s="97" t="s">
        <v>76</v>
      </c>
      <c r="B52" s="101" t="s">
        <v>202</v>
      </c>
      <c r="C52" s="212" t="s">
        <v>202</v>
      </c>
      <c r="D52" s="213"/>
      <c r="E52" s="213"/>
      <c r="F52" s="214"/>
      <c r="G52" s="98"/>
      <c r="H52" s="154"/>
      <c r="I52" s="154"/>
    </row>
    <row r="53" spans="1:9" ht="11.25">
      <c r="A53" s="97" t="s">
        <v>88</v>
      </c>
      <c r="B53" s="101" t="s">
        <v>203</v>
      </c>
      <c r="C53" s="163" t="s">
        <v>203</v>
      </c>
      <c r="D53" s="164"/>
      <c r="E53" s="164"/>
      <c r="F53" s="165"/>
      <c r="G53" s="98"/>
      <c r="H53" s="154"/>
      <c r="I53" s="154"/>
    </row>
    <row r="54" spans="1:9" ht="24.75" customHeight="1">
      <c r="A54" s="97" t="s">
        <v>204</v>
      </c>
      <c r="B54" s="97" t="s">
        <v>205</v>
      </c>
      <c r="C54" s="215" t="s">
        <v>205</v>
      </c>
      <c r="D54" s="213"/>
      <c r="E54" s="213"/>
      <c r="F54" s="214"/>
      <c r="G54" s="98"/>
      <c r="H54" s="158">
        <f>+H46+H47+H51+H52-H53</f>
        <v>23322.280000000028</v>
      </c>
      <c r="I54" s="158">
        <v>11145.10999999987</v>
      </c>
    </row>
    <row r="55" spans="1:9" ht="11.25">
      <c r="A55" s="97" t="s">
        <v>9</v>
      </c>
      <c r="B55" s="97" t="s">
        <v>206</v>
      </c>
      <c r="C55" s="166" t="s">
        <v>206</v>
      </c>
      <c r="D55" s="164"/>
      <c r="E55" s="164"/>
      <c r="F55" s="165"/>
      <c r="G55" s="98"/>
      <c r="H55" s="154"/>
      <c r="I55" s="154"/>
    </row>
    <row r="56" spans="1:9" ht="11.25">
      <c r="A56" s="97" t="s">
        <v>207</v>
      </c>
      <c r="B56" s="101" t="s">
        <v>208</v>
      </c>
      <c r="C56" s="163" t="s">
        <v>208</v>
      </c>
      <c r="D56" s="164"/>
      <c r="E56" s="164"/>
      <c r="F56" s="165"/>
      <c r="G56" s="98"/>
      <c r="H56" s="154">
        <f>+H54+H55</f>
        <v>23322.280000000028</v>
      </c>
      <c r="I56" s="154">
        <v>11145.10999999987</v>
      </c>
    </row>
    <row r="57" spans="1:9" ht="11.25">
      <c r="A57" s="102" t="s">
        <v>9</v>
      </c>
      <c r="B57" s="100" t="s">
        <v>209</v>
      </c>
      <c r="C57" s="167" t="s">
        <v>209</v>
      </c>
      <c r="D57" s="168"/>
      <c r="E57" s="168"/>
      <c r="F57" s="169"/>
      <c r="G57" s="106"/>
      <c r="H57" s="153"/>
      <c r="I57" s="153"/>
    </row>
    <row r="58" spans="1:9" ht="11.25">
      <c r="A58" s="102" t="s">
        <v>16</v>
      </c>
      <c r="B58" s="100" t="s">
        <v>210</v>
      </c>
      <c r="C58" s="167" t="s">
        <v>210</v>
      </c>
      <c r="D58" s="168"/>
      <c r="E58" s="168"/>
      <c r="F58" s="169"/>
      <c r="G58" s="106"/>
      <c r="H58" s="153"/>
      <c r="I58" s="153"/>
    </row>
    <row r="59" spans="1:9" ht="11.25">
      <c r="A59" s="107"/>
      <c r="B59" s="107"/>
      <c r="C59" s="107"/>
      <c r="D59" s="107"/>
      <c r="G59" s="108"/>
      <c r="H59" s="155"/>
      <c r="I59" s="155"/>
    </row>
    <row r="60" spans="1:9" ht="11.25" customHeight="1">
      <c r="A60" s="219" t="s">
        <v>270</v>
      </c>
      <c r="B60" s="219"/>
      <c r="C60" s="219"/>
      <c r="D60" s="130"/>
      <c r="E60" s="126"/>
      <c r="F60" s="126"/>
      <c r="G60" s="126"/>
      <c r="H60" s="170" t="s">
        <v>271</v>
      </c>
      <c r="I60" s="170"/>
    </row>
    <row r="61" spans="1:9" s="93" customFormat="1" ht="11.25" customHeight="1">
      <c r="A61" s="218" t="s">
        <v>272</v>
      </c>
      <c r="B61" s="218"/>
      <c r="C61" s="218"/>
      <c r="D61" s="129"/>
      <c r="E61" s="127"/>
      <c r="F61" s="217" t="s">
        <v>273</v>
      </c>
      <c r="G61" s="217"/>
      <c r="H61" s="216" t="s">
        <v>113</v>
      </c>
      <c r="I61" s="216"/>
    </row>
    <row r="62" spans="1:3" ht="11.25">
      <c r="A62" s="218"/>
      <c r="B62" s="218"/>
      <c r="C62" s="218"/>
    </row>
    <row r="65" ht="11.25">
      <c r="C65" s="128"/>
    </row>
  </sheetData>
  <sheetProtection/>
  <mergeCells count="58">
    <mergeCell ref="H61:I61"/>
    <mergeCell ref="F61:G61"/>
    <mergeCell ref="A61:C62"/>
    <mergeCell ref="A60:C60"/>
    <mergeCell ref="C54:F54"/>
    <mergeCell ref="C55:F55"/>
    <mergeCell ref="C56:F56"/>
    <mergeCell ref="C57:F57"/>
    <mergeCell ref="C44:F44"/>
    <mergeCell ref="C45:F45"/>
    <mergeCell ref="C58:F58"/>
    <mergeCell ref="H60:I60"/>
    <mergeCell ref="C48:F48"/>
    <mergeCell ref="C49:F49"/>
    <mergeCell ref="C50:F50"/>
    <mergeCell ref="C51:F51"/>
    <mergeCell ref="C52:F52"/>
    <mergeCell ref="C53:F53"/>
    <mergeCell ref="C46:F46"/>
    <mergeCell ref="C47:F47"/>
    <mergeCell ref="C36:F36"/>
    <mergeCell ref="C37:F37"/>
    <mergeCell ref="C38:F38"/>
    <mergeCell ref="C39:F39"/>
    <mergeCell ref="C40:F40"/>
    <mergeCell ref="C41:F41"/>
    <mergeCell ref="C42:F42"/>
    <mergeCell ref="C43:F43"/>
    <mergeCell ref="C30:F30"/>
    <mergeCell ref="C31:F31"/>
    <mergeCell ref="C32:F32"/>
    <mergeCell ref="C33:F33"/>
    <mergeCell ref="A20:B20"/>
    <mergeCell ref="C20:F20"/>
    <mergeCell ref="C34:F34"/>
    <mergeCell ref="C35:F35"/>
    <mergeCell ref="C23:F23"/>
    <mergeCell ref="C24:F24"/>
    <mergeCell ref="C25:F25"/>
    <mergeCell ref="C26:F26"/>
    <mergeCell ref="C28:F28"/>
    <mergeCell ref="C29:F29"/>
    <mergeCell ref="C21:F21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9:I9"/>
    <mergeCell ref="A10:I10"/>
    <mergeCell ref="A5:I5"/>
    <mergeCell ref="A6:I6"/>
    <mergeCell ref="A7:I7"/>
    <mergeCell ref="A8:I8"/>
  </mergeCells>
  <printOptions/>
  <pageMargins left="0.58" right="0.16" top="0.31" bottom="0.48" header="0.22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showZeros="0" tabSelected="1" zoomScalePageLayoutView="0" workbookViewId="0" topLeftCell="A7">
      <selection activeCell="I24" sqref="I24"/>
    </sheetView>
  </sheetViews>
  <sheetFormatPr defaultColWidth="9.140625" defaultRowHeight="12.75"/>
  <cols>
    <col min="1" max="1" width="4.140625" style="113" customWidth="1"/>
    <col min="2" max="2" width="21.421875" style="114" customWidth="1"/>
    <col min="3" max="3" width="10.28125" style="114" customWidth="1"/>
    <col min="4" max="4" width="11.57421875" style="114" customWidth="1"/>
    <col min="5" max="5" width="12.140625" style="114" customWidth="1"/>
    <col min="6" max="6" width="11.57421875" style="114" customWidth="1"/>
    <col min="7" max="7" width="9.8515625" style="114" customWidth="1"/>
    <col min="8" max="8" width="10.8515625" style="114" customWidth="1"/>
    <col min="9" max="9" width="11.57421875" style="114" customWidth="1"/>
    <col min="10" max="10" width="12.00390625" style="114" customWidth="1"/>
    <col min="11" max="11" width="10.140625" style="114" customWidth="1"/>
    <col min="12" max="12" width="10.28125" style="114" customWidth="1"/>
    <col min="13" max="13" width="10.7109375" style="114" customWidth="1"/>
    <col min="14" max="16384" width="9.140625" style="114" customWidth="1"/>
  </cols>
  <sheetData>
    <row r="1" spans="9:11" ht="10.5">
      <c r="I1" s="115"/>
      <c r="J1" s="115"/>
      <c r="K1" s="115"/>
    </row>
    <row r="2" ht="10.5">
      <c r="I2" s="114" t="s">
        <v>212</v>
      </c>
    </row>
    <row r="3" ht="10.5">
      <c r="I3" s="114" t="s">
        <v>213</v>
      </c>
    </row>
    <row r="5" spans="1:13" ht="10.5">
      <c r="A5" s="220" t="s">
        <v>214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</row>
    <row r="6" spans="1:13" ht="10.5">
      <c r="A6" s="220" t="s">
        <v>244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</row>
    <row r="8" spans="1:13" ht="10.5">
      <c r="A8" s="220" t="s">
        <v>215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</row>
    <row r="10" spans="1:13" ht="10.5">
      <c r="A10" s="222" t="s">
        <v>2</v>
      </c>
      <c r="B10" s="222" t="s">
        <v>216</v>
      </c>
      <c r="C10" s="222" t="s">
        <v>217</v>
      </c>
      <c r="D10" s="222" t="s">
        <v>218</v>
      </c>
      <c r="E10" s="222"/>
      <c r="F10" s="222"/>
      <c r="G10" s="222"/>
      <c r="H10" s="222"/>
      <c r="I10" s="222"/>
      <c r="J10" s="223"/>
      <c r="K10" s="223"/>
      <c r="L10" s="222"/>
      <c r="M10" s="222" t="s">
        <v>219</v>
      </c>
    </row>
    <row r="11" spans="1:13" ht="123" customHeight="1">
      <c r="A11" s="222"/>
      <c r="B11" s="222"/>
      <c r="C11" s="222"/>
      <c r="D11" s="116" t="s">
        <v>250</v>
      </c>
      <c r="E11" s="116" t="s">
        <v>220</v>
      </c>
      <c r="F11" s="116" t="s">
        <v>245</v>
      </c>
      <c r="G11" s="116" t="s">
        <v>221</v>
      </c>
      <c r="H11" s="116" t="s">
        <v>246</v>
      </c>
      <c r="I11" s="117" t="s">
        <v>222</v>
      </c>
      <c r="J11" s="116" t="s">
        <v>223</v>
      </c>
      <c r="K11" s="118" t="s">
        <v>224</v>
      </c>
      <c r="L11" s="119" t="s">
        <v>225</v>
      </c>
      <c r="M11" s="222"/>
    </row>
    <row r="12" spans="1:13" ht="10.5">
      <c r="A12" s="120">
        <v>1</v>
      </c>
      <c r="B12" s="120">
        <v>2</v>
      </c>
      <c r="C12" s="120">
        <v>3</v>
      </c>
      <c r="D12" s="120">
        <v>4</v>
      </c>
      <c r="E12" s="120">
        <v>5</v>
      </c>
      <c r="F12" s="120">
        <v>6</v>
      </c>
      <c r="G12" s="120">
        <v>7</v>
      </c>
      <c r="H12" s="120">
        <v>8</v>
      </c>
      <c r="I12" s="120">
        <v>9</v>
      </c>
      <c r="J12" s="120">
        <v>10</v>
      </c>
      <c r="K12" s="121" t="s">
        <v>226</v>
      </c>
      <c r="L12" s="120">
        <v>12</v>
      </c>
      <c r="M12" s="120">
        <v>13</v>
      </c>
    </row>
    <row r="13" spans="1:13" ht="52.5" customHeight="1">
      <c r="A13" s="116" t="s">
        <v>227</v>
      </c>
      <c r="B13" s="122" t="s">
        <v>228</v>
      </c>
      <c r="C13" s="156">
        <f>SUM(C14:C15)</f>
        <v>3000</v>
      </c>
      <c r="D13" s="156">
        <f aca="true" t="shared" si="0" ref="D13:M13">SUM(D14:D15)</f>
        <v>900</v>
      </c>
      <c r="E13" s="156">
        <f t="shared" si="0"/>
        <v>0</v>
      </c>
      <c r="F13" s="156">
        <f t="shared" si="0"/>
        <v>0</v>
      </c>
      <c r="G13" s="156">
        <f t="shared" si="0"/>
        <v>0</v>
      </c>
      <c r="H13" s="156">
        <f t="shared" si="0"/>
        <v>0</v>
      </c>
      <c r="I13" s="156">
        <f t="shared" si="0"/>
        <v>-1650</v>
      </c>
      <c r="J13" s="156">
        <f t="shared" si="0"/>
        <v>0</v>
      </c>
      <c r="K13" s="156">
        <f t="shared" si="0"/>
        <v>0</v>
      </c>
      <c r="L13" s="156">
        <f t="shared" si="0"/>
        <v>0</v>
      </c>
      <c r="M13" s="156">
        <f t="shared" si="0"/>
        <v>2250</v>
      </c>
    </row>
    <row r="14" spans="1:13" ht="12" customHeight="1">
      <c r="A14" s="120" t="s">
        <v>229</v>
      </c>
      <c r="B14" s="123" t="s">
        <v>230</v>
      </c>
      <c r="C14" s="156">
        <v>3000</v>
      </c>
      <c r="D14" s="156"/>
      <c r="E14" s="156"/>
      <c r="F14" s="156"/>
      <c r="G14" s="156"/>
      <c r="H14" s="156"/>
      <c r="I14" s="156">
        <v>-750</v>
      </c>
      <c r="J14" s="156"/>
      <c r="K14" s="156"/>
      <c r="L14" s="156"/>
      <c r="M14" s="156">
        <f>SUM(C14:L14)</f>
        <v>2250</v>
      </c>
    </row>
    <row r="15" spans="1:13" ht="13.5" customHeight="1">
      <c r="A15" s="120" t="s">
        <v>231</v>
      </c>
      <c r="B15" s="123" t="s">
        <v>232</v>
      </c>
      <c r="C15" s="156"/>
      <c r="D15" s="156">
        <v>900</v>
      </c>
      <c r="E15" s="156"/>
      <c r="F15" s="156"/>
      <c r="G15" s="156"/>
      <c r="H15" s="156"/>
      <c r="I15" s="156">
        <v>-900</v>
      </c>
      <c r="J15" s="156"/>
      <c r="K15" s="156"/>
      <c r="L15" s="156"/>
      <c r="M15" s="156">
        <f>SUM(C15:L15)</f>
        <v>0</v>
      </c>
    </row>
    <row r="16" spans="1:13" ht="51" customHeight="1">
      <c r="A16" s="116" t="s">
        <v>233</v>
      </c>
      <c r="B16" s="122" t="s">
        <v>234</v>
      </c>
      <c r="C16" s="156">
        <f>SUM(C17:C18)</f>
        <v>23308</v>
      </c>
      <c r="D16" s="156">
        <f aca="true" t="shared" si="1" ref="D16:M16">SUM(D17:D18)</f>
        <v>448850</v>
      </c>
      <c r="E16" s="156">
        <f t="shared" si="1"/>
        <v>0</v>
      </c>
      <c r="F16" s="156">
        <f t="shared" si="1"/>
        <v>0</v>
      </c>
      <c r="G16" s="156">
        <f t="shared" si="1"/>
        <v>0</v>
      </c>
      <c r="H16" s="156">
        <f t="shared" si="1"/>
        <v>0</v>
      </c>
      <c r="I16" s="156">
        <f t="shared" si="1"/>
        <v>-447828</v>
      </c>
      <c r="J16" s="156">
        <f t="shared" si="1"/>
        <v>0</v>
      </c>
      <c r="K16" s="156">
        <f t="shared" si="1"/>
        <v>0</v>
      </c>
      <c r="L16" s="156">
        <f t="shared" si="1"/>
        <v>0</v>
      </c>
      <c r="M16" s="156">
        <f t="shared" si="1"/>
        <v>24330</v>
      </c>
    </row>
    <row r="17" spans="1:13" ht="9.75" customHeight="1">
      <c r="A17" s="120" t="s">
        <v>247</v>
      </c>
      <c r="B17" s="123" t="s">
        <v>230</v>
      </c>
      <c r="C17" s="156">
        <v>7548</v>
      </c>
      <c r="D17" s="156">
        <v>3000</v>
      </c>
      <c r="E17" s="156"/>
      <c r="F17" s="156"/>
      <c r="G17" s="156"/>
      <c r="H17" s="156"/>
      <c r="I17" s="156">
        <v>-4881</v>
      </c>
      <c r="J17" s="156"/>
      <c r="K17" s="156"/>
      <c r="L17" s="156"/>
      <c r="M17" s="156">
        <f>SUM(C17:L17)</f>
        <v>5667</v>
      </c>
    </row>
    <row r="18" spans="1:13" ht="12" customHeight="1">
      <c r="A18" s="120" t="s">
        <v>248</v>
      </c>
      <c r="B18" s="123" t="s">
        <v>232</v>
      </c>
      <c r="C18" s="156">
        <v>15760</v>
      </c>
      <c r="D18" s="156">
        <f>442050+3800</f>
        <v>445850</v>
      </c>
      <c r="E18" s="156"/>
      <c r="F18" s="156"/>
      <c r="G18" s="156"/>
      <c r="H18" s="156"/>
      <c r="I18" s="156">
        <v>-442947</v>
      </c>
      <c r="J18" s="156"/>
      <c r="K18" s="156"/>
      <c r="L18" s="156"/>
      <c r="M18" s="156">
        <f>SUM(C18:L18)</f>
        <v>18663</v>
      </c>
    </row>
    <row r="19" spans="1:13" ht="81" customHeight="1">
      <c r="A19" s="116" t="s">
        <v>235</v>
      </c>
      <c r="B19" s="122" t="s">
        <v>236</v>
      </c>
      <c r="C19" s="156">
        <f>SUM(C20:C21)</f>
        <v>0</v>
      </c>
      <c r="D19" s="156">
        <f aca="true" t="shared" si="2" ref="D19:L19">SUM(D20:D21)</f>
        <v>0</v>
      </c>
      <c r="E19" s="156">
        <f t="shared" si="2"/>
        <v>0</v>
      </c>
      <c r="F19" s="156">
        <f t="shared" si="2"/>
        <v>0</v>
      </c>
      <c r="G19" s="156">
        <f t="shared" si="2"/>
        <v>0</v>
      </c>
      <c r="H19" s="156">
        <f t="shared" si="2"/>
        <v>0</v>
      </c>
      <c r="I19" s="156">
        <f t="shared" si="2"/>
        <v>0</v>
      </c>
      <c r="J19" s="156">
        <f t="shared" si="2"/>
        <v>0</v>
      </c>
      <c r="K19" s="156">
        <f t="shared" si="2"/>
        <v>0</v>
      </c>
      <c r="L19" s="156">
        <f t="shared" si="2"/>
        <v>0</v>
      </c>
      <c r="M19" s="156">
        <f>SUM(M20:M21)</f>
        <v>0</v>
      </c>
    </row>
    <row r="20" spans="1:13" ht="12" customHeight="1">
      <c r="A20" s="120" t="s">
        <v>237</v>
      </c>
      <c r="B20" s="123" t="s">
        <v>230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>
        <f>SUM(C20:L20)</f>
        <v>0</v>
      </c>
    </row>
    <row r="21" spans="1:13" ht="10.5" customHeight="1">
      <c r="A21" s="120" t="s">
        <v>249</v>
      </c>
      <c r="B21" s="123" t="s">
        <v>232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>
        <f>SUM(C21:L21)</f>
        <v>0</v>
      </c>
    </row>
    <row r="22" spans="1:13" ht="12" customHeight="1">
      <c r="A22" s="116" t="s">
        <v>238</v>
      </c>
      <c r="B22" s="122" t="s">
        <v>239</v>
      </c>
      <c r="C22" s="156">
        <f>SUM(C23:C24)</f>
        <v>3238</v>
      </c>
      <c r="D22" s="156">
        <f aca="true" t="shared" si="3" ref="D22:L22">SUM(D23:D24)</f>
        <v>6350</v>
      </c>
      <c r="E22" s="156">
        <f t="shared" si="3"/>
        <v>0</v>
      </c>
      <c r="F22" s="156">
        <f t="shared" si="3"/>
        <v>0</v>
      </c>
      <c r="G22" s="156">
        <f t="shared" si="3"/>
        <v>0</v>
      </c>
      <c r="H22" s="156">
        <f t="shared" si="3"/>
        <v>0</v>
      </c>
      <c r="I22" s="156">
        <f t="shared" si="3"/>
        <v>-7183</v>
      </c>
      <c r="J22" s="156">
        <f t="shared" si="3"/>
        <v>0</v>
      </c>
      <c r="K22" s="156">
        <f t="shared" si="3"/>
        <v>0</v>
      </c>
      <c r="L22" s="156">
        <f t="shared" si="3"/>
        <v>0</v>
      </c>
      <c r="M22" s="156">
        <f>SUM(M23:M24)</f>
        <v>2405</v>
      </c>
    </row>
    <row r="23" spans="1:13" ht="12.75" customHeight="1">
      <c r="A23" s="120" t="s">
        <v>240</v>
      </c>
      <c r="B23" s="123" t="s">
        <v>230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>
        <f>SUM(C23:L23)</f>
        <v>0</v>
      </c>
    </row>
    <row r="24" spans="1:13" ht="9.75" customHeight="1">
      <c r="A24" s="120" t="s">
        <v>241</v>
      </c>
      <c r="B24" s="123" t="s">
        <v>232</v>
      </c>
      <c r="C24" s="156">
        <v>3238</v>
      </c>
      <c r="D24" s="156">
        <v>6350</v>
      </c>
      <c r="E24" s="156"/>
      <c r="F24" s="156"/>
      <c r="G24" s="156"/>
      <c r="H24" s="156"/>
      <c r="I24" s="156">
        <v>-7183</v>
      </c>
      <c r="J24" s="156"/>
      <c r="K24" s="156"/>
      <c r="L24" s="156"/>
      <c r="M24" s="156">
        <f>SUM(C24:L24)</f>
        <v>2405</v>
      </c>
    </row>
    <row r="25" spans="1:13" ht="15" customHeight="1">
      <c r="A25" s="116" t="s">
        <v>242</v>
      </c>
      <c r="B25" s="122" t="s">
        <v>243</v>
      </c>
      <c r="C25" s="156">
        <f>+C13+C16+C19+C22</f>
        <v>29546</v>
      </c>
      <c r="D25" s="156">
        <f aca="true" t="shared" si="4" ref="D25:L25">+D13+D16+D19+D22</f>
        <v>456100</v>
      </c>
      <c r="E25" s="156">
        <f t="shared" si="4"/>
        <v>0</v>
      </c>
      <c r="F25" s="156">
        <f t="shared" si="4"/>
        <v>0</v>
      </c>
      <c r="G25" s="156">
        <f t="shared" si="4"/>
        <v>0</v>
      </c>
      <c r="H25" s="156">
        <f t="shared" si="4"/>
        <v>0</v>
      </c>
      <c r="I25" s="156">
        <f t="shared" si="4"/>
        <v>-456661</v>
      </c>
      <c r="J25" s="156">
        <f t="shared" si="4"/>
        <v>0</v>
      </c>
      <c r="K25" s="156">
        <f t="shared" si="4"/>
        <v>0</v>
      </c>
      <c r="L25" s="156">
        <f t="shared" si="4"/>
        <v>0</v>
      </c>
      <c r="M25" s="156">
        <f>SUM(C25:L25)</f>
        <v>28985</v>
      </c>
    </row>
  </sheetData>
  <sheetProtection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19" right="0.2" top="0.18" bottom="0.21" header="0.16" footer="0.15"/>
  <pageSetup horizontalDpi="600" verticalDpi="600" orientation="landscape" paperSize="9" r:id="rId1"/>
  <ignoredErrors>
    <ignoredError sqref="M22 M16 M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Zeros="0" zoomScale="120" zoomScaleNormal="120" zoomScalePageLayoutView="0" workbookViewId="0" topLeftCell="A1">
      <selection activeCell="G17" sqref="G17"/>
    </sheetView>
  </sheetViews>
  <sheetFormatPr defaultColWidth="9.140625" defaultRowHeight="12.75"/>
  <cols>
    <col min="1" max="1" width="4.421875" style="87" customWidth="1"/>
    <col min="2" max="2" width="56.421875" style="87" customWidth="1"/>
    <col min="3" max="4" width="13.28125" style="87" customWidth="1"/>
    <col min="5" max="5" width="12.28125" style="87" customWidth="1"/>
    <col min="6" max="6" width="13.57421875" style="87" customWidth="1"/>
    <col min="7" max="7" width="13.28125" style="87" customWidth="1"/>
    <col min="8" max="8" width="12.28125" style="87" customWidth="1"/>
    <col min="9" max="16384" width="9.140625" style="87" customWidth="1"/>
  </cols>
  <sheetData>
    <row r="1" ht="15">
      <c r="F1" s="109"/>
    </row>
    <row r="2" ht="15">
      <c r="F2" s="87" t="s">
        <v>251</v>
      </c>
    </row>
    <row r="3" ht="15">
      <c r="F3" s="87" t="s">
        <v>252</v>
      </c>
    </row>
    <row r="4" ht="8.25" customHeight="1"/>
    <row r="5" spans="1:8" ht="15">
      <c r="A5" s="224" t="s">
        <v>253</v>
      </c>
      <c r="B5" s="224"/>
      <c r="C5" s="224"/>
      <c r="D5" s="224"/>
      <c r="E5" s="224"/>
      <c r="F5" s="224"/>
      <c r="G5" s="224"/>
      <c r="H5" s="224"/>
    </row>
    <row r="6" spans="1:8" ht="15">
      <c r="A6" s="224" t="s">
        <v>244</v>
      </c>
      <c r="B6" s="224"/>
      <c r="C6" s="224"/>
      <c r="D6" s="224"/>
      <c r="E6" s="224"/>
      <c r="F6" s="224"/>
      <c r="G6" s="224"/>
      <c r="H6" s="224"/>
    </row>
    <row r="7" ht="5.25" customHeight="1"/>
    <row r="8" spans="1:8" ht="15">
      <c r="A8" s="224" t="s">
        <v>254</v>
      </c>
      <c r="B8" s="224"/>
      <c r="C8" s="224"/>
      <c r="D8" s="224"/>
      <c r="E8" s="224"/>
      <c r="F8" s="224"/>
      <c r="G8" s="224"/>
      <c r="H8" s="224"/>
    </row>
    <row r="9" ht="5.25" customHeight="1"/>
    <row r="10" spans="1:8" ht="15" customHeight="1">
      <c r="A10" s="225" t="s">
        <v>2</v>
      </c>
      <c r="B10" s="225" t="s">
        <v>255</v>
      </c>
      <c r="C10" s="225" t="s">
        <v>256</v>
      </c>
      <c r="D10" s="225"/>
      <c r="E10" s="225"/>
      <c r="F10" s="225" t="s">
        <v>257</v>
      </c>
      <c r="G10" s="225"/>
      <c r="H10" s="225"/>
    </row>
    <row r="11" spans="1:8" ht="79.5" customHeight="1">
      <c r="A11" s="225"/>
      <c r="B11" s="225"/>
      <c r="C11" s="110" t="s">
        <v>258</v>
      </c>
      <c r="D11" s="110" t="s">
        <v>259</v>
      </c>
      <c r="E11" s="110" t="s">
        <v>260</v>
      </c>
      <c r="F11" s="110" t="s">
        <v>261</v>
      </c>
      <c r="G11" s="110" t="s">
        <v>262</v>
      </c>
      <c r="H11" s="110" t="s">
        <v>260</v>
      </c>
    </row>
    <row r="12" spans="1:8" ht="15">
      <c r="A12" s="111">
        <v>1</v>
      </c>
      <c r="B12" s="111">
        <v>2</v>
      </c>
      <c r="C12" s="111">
        <v>3</v>
      </c>
      <c r="D12" s="111">
        <v>4</v>
      </c>
      <c r="E12" s="111" t="s">
        <v>263</v>
      </c>
      <c r="F12" s="111">
        <v>6</v>
      </c>
      <c r="G12" s="111">
        <v>7</v>
      </c>
      <c r="H12" s="111" t="s">
        <v>264</v>
      </c>
    </row>
    <row r="13" spans="1:8" ht="45">
      <c r="A13" s="111" t="s">
        <v>227</v>
      </c>
      <c r="B13" s="112" t="s">
        <v>265</v>
      </c>
      <c r="C13" s="157"/>
      <c r="D13" s="157">
        <v>3000</v>
      </c>
      <c r="E13" s="157">
        <f>+C13+D13</f>
        <v>3000</v>
      </c>
      <c r="F13" s="157"/>
      <c r="G13" s="157">
        <f>+'4 priedas20 VSAFAS'!M13</f>
        <v>2250</v>
      </c>
      <c r="H13" s="157">
        <f>+F13+G13</f>
        <v>2250</v>
      </c>
    </row>
    <row r="14" spans="1:8" ht="54.75" customHeight="1">
      <c r="A14" s="111" t="s">
        <v>233</v>
      </c>
      <c r="B14" s="112" t="s">
        <v>266</v>
      </c>
      <c r="C14" s="157"/>
      <c r="D14" s="157">
        <v>23307.63</v>
      </c>
      <c r="E14" s="157">
        <f>+C14+D14</f>
        <v>23307.63</v>
      </c>
      <c r="F14" s="157"/>
      <c r="G14" s="157">
        <f>+'4 priedas20 VSAFAS'!M16</f>
        <v>24330</v>
      </c>
      <c r="H14" s="157">
        <f>+F14+G14</f>
        <v>24330</v>
      </c>
    </row>
    <row r="15" spans="1:8" ht="60" customHeight="1">
      <c r="A15" s="111" t="s">
        <v>235</v>
      </c>
      <c r="B15" s="112" t="s">
        <v>267</v>
      </c>
      <c r="C15" s="157"/>
      <c r="D15" s="157"/>
      <c r="E15" s="157">
        <f>+C15+D15</f>
        <v>0</v>
      </c>
      <c r="F15" s="157"/>
      <c r="G15" s="157"/>
      <c r="H15" s="157">
        <f>+F15+G15</f>
        <v>0</v>
      </c>
    </row>
    <row r="16" spans="1:8" ht="15" customHeight="1">
      <c r="A16" s="111" t="s">
        <v>238</v>
      </c>
      <c r="B16" s="112" t="s">
        <v>63</v>
      </c>
      <c r="C16" s="157">
        <v>658.6</v>
      </c>
      <c r="D16" s="157">
        <v>2579.15</v>
      </c>
      <c r="E16" s="157">
        <f>+C16+D16</f>
        <v>3237.75</v>
      </c>
      <c r="F16" s="157"/>
      <c r="G16" s="157">
        <f>+'4 priedas20 VSAFAS'!M22</f>
        <v>2405</v>
      </c>
      <c r="H16" s="157">
        <f>+F16+G16</f>
        <v>2405</v>
      </c>
    </row>
    <row r="17" spans="1:8" ht="15" customHeight="1">
      <c r="A17" s="111" t="s">
        <v>242</v>
      </c>
      <c r="B17" s="112" t="s">
        <v>260</v>
      </c>
      <c r="C17" s="157">
        <f aca="true" t="shared" si="0" ref="C17:H17">SUM(C13:C16)</f>
        <v>658.6</v>
      </c>
      <c r="D17" s="157">
        <f t="shared" si="0"/>
        <v>28886.780000000002</v>
      </c>
      <c r="E17" s="157">
        <f t="shared" si="0"/>
        <v>29545.38</v>
      </c>
      <c r="F17" s="157">
        <f t="shared" si="0"/>
        <v>0</v>
      </c>
      <c r="G17" s="157">
        <f t="shared" si="0"/>
        <v>28985</v>
      </c>
      <c r="H17" s="157">
        <f t="shared" si="0"/>
        <v>28985</v>
      </c>
    </row>
    <row r="18" ht="6.75" customHeight="1"/>
    <row r="19" spans="3:5" ht="11.25" customHeight="1">
      <c r="C19" s="124"/>
      <c r="D19" s="124"/>
      <c r="E19" s="124"/>
    </row>
  </sheetData>
  <sheetProtection/>
  <mergeCells count="7">
    <mergeCell ref="A5:H5"/>
    <mergeCell ref="A6:H6"/>
    <mergeCell ref="A8:H8"/>
    <mergeCell ref="C10:E10"/>
    <mergeCell ref="F10:H10"/>
    <mergeCell ref="A10:A11"/>
    <mergeCell ref="B10:B11"/>
  </mergeCells>
  <printOptions/>
  <pageMargins left="0.16" right="0.16" top="0.17" bottom="0.26" header="0.16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2012-11-26T12:11:25Z</cp:lastPrinted>
  <dcterms:created xsi:type="dcterms:W3CDTF">2011-07-01T10:41:53Z</dcterms:created>
  <dcterms:modified xsi:type="dcterms:W3CDTF">2014-03-19T09:30:05Z</dcterms:modified>
  <cp:category/>
  <cp:version/>
  <cp:contentType/>
  <cp:contentStatus/>
</cp:coreProperties>
</file>