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1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<sst xmlns="http://schemas.openxmlformats.org/spreadsheetml/2006/main" count="380" uniqueCount="279">
  <si>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</si>
  <si>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</si>
  <si>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</si>
  <si>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</si>
  <si>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</si>
  <si>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</si>
  <si>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</si>
  <si>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</si>
  <si>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</si>
  <si>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</si>
  <si>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</si>
  <si>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</si>
  <si>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</si>
  <si>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</si>
  <si>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</si>
  <si>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</si>
  <si>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</si>
  <si>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</si>
  <si>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</si>
  <si>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</si>
  <si>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</si>
  <si>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</si>
  <si>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</si>
  <si>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</si>
  <si>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</si>
  <si>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</si>
  <si>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</si>
  <si>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</si>
  <si>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</si>
  <si>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</si>
  <si>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</si>
  <si>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</si>
  <si>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</si>
  <si>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</si>
  <si>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</si>
  <si>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</si>
  <si>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</si>
  <si>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</si>
  <si>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</si>
  <si>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</si>
  <si>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</si>
  <si>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</si>
  <si>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</si>
  <si>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</si>
  <si>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</si>
  <si>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</si>
  <si>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</si>
  <si>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</si>
  <si>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</si>
  <si>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</si>
  <si>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</si>
  <si>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</si>
  <si>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</si>
  <si>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</si>
  <si>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</si>
  <si>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</si>
  <si>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</si>
  <si>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</si>
  <si>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</si>
  <si>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</si>
  <si>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</si>
  <si>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</si>
  <si>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</si>
  <si>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</si>
  <si>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</si>
  <si>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</si>
  <si>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</si>
  <si>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</si>
  <si>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</si>
  <si>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</si>
  <si>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</si>
  <si>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</si>
  <si>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</si>
  <si>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</si>
  <si>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</si>
  <si>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</si>
  <si>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</si>
  <si>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</si>
  <si>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</si>
  <si>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</si>
  <si>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</si>
  <si>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</si>
  <si>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</si>
  <si>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</si>
  <si>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</si>
  <si>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</si>
  <si>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</si>
  <si>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</si>
  <si>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</si>
  <si>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</si>
  <si>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</si>
  <si>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</si>
  <si>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</si>
  <si>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</si>
  <si>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</si>
  <si>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</si>
  <si>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</si>
  <si>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</si>
  <si>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</si>
  <si>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</si>
  <si>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</si>
  <si>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</si>
  <si>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</si>
  <si>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</si>
  <si>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</si>
  <si>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</si>
  <si>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</si>
  <si>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</si>
  <si>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</si>
  <si>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</si>
  <si>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</si>
  <si>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</si>
  <si>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</si>
  <si>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</si>
  <si>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</si>
  <si>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</si>
  <si>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</si>
  <si>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</si>
  <si>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</si>
  <si>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</si>
  <si>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</si>
  <si>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</si>
  <si>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</si>
  <si>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</si>
  <si>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</si>
  <si>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</si>
  <si>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</si>
  <si>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</si>
  <si>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</si>
  <si>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</si>
  <si>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</si>
  <si>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</si>
  <si>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</si>
  <si>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</si>
  <si>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</si>
  <si>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</si>
  <si>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</si>
  <si>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</si>
  <si>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</si>
  <si>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</si>
  <si>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</si>
  <si>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</si>
  <si>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</si>
  <si>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</si>
  <si>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</si>
  <si>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</si>
  <si>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</si>
  <si>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</si>
  <si>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</si>
  <si>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</si>
  <si>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</si>
  <si>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</si>
  <si>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</si>
  <si>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</si>
  <si>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</si>
  <si>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</si>
  <si>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</si>
  <si>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</si>
  <si>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</si>
  <si>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</si>
  <si>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</si>
  <si>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</si>
  <si>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</si>
  <si>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</si>
  <si>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</si>
  <si>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</si>
  <si>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</si>
  <si>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</si>
  <si>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</si>
  <si>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</si>
  <si>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</si>
  <si>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</si>
  <si>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</si>
  <si>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</si>
  <si>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</si>
  <si>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</si>
  <si>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</si>
  <si>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</si>
  <si>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</si>
  <si>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</si>
  <si>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</si>
  <si>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</si>
  <si>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</si>
  <si>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</si>
  <si>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</si>
  <si>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</si>
  <si>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</si>
  <si>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</si>
  <si>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</si>
  <si>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</si>
  <si>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</si>
  <si>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</si>
  <si>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</si>
  <si>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</si>
  <si>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</si>
  <si>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</si>
  <si>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</si>
  <si>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</si>
  <si>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</si>
  <si>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</si>
  <si>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</si>
  <si>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</si>
  <si>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</si>
  <si>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</si>
  <si>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</si>
  <si>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</si>
  <si>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</si>
  <si>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</si>
  <si>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</si>
  <si>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</si>
  <si>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</si>
  <si>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</si>
  <si>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</si>
  <si>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</si>
  <si>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</si>
  <si>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</si>
  <si>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</si>
  <si>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</si>
  <si>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</si>
  <si>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</si>
  <si>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</si>
  <si>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</si>
  <si>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</si>
  <si>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</si>
  <si>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</si>
  <si>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</si>
  <si>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</si>
  <si>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</si>
  <si>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</si>
  <si>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</si>
  <si>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</si>
  <si>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</si>
  <si>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</si>
  <si>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</si>
  <si>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</si>
  <si>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</si>
  <si>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</si>
  <si>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</si>
  <si>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</si>
  <si>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</si>
  <si>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</si>
  <si>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</si>
  <si>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</si>
  <si>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</si>
  <si>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</si>
  <si>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</si>
  <si>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</si>
  <si>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</si>
  <si>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</si>
  <si>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</si>
  <si>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</si>
  <si>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</si>
  <si>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</si>
  <si>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</si>
  <si>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</si>
  <si>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</si>
  <si>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</si>
  <si>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</si>
  <si>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</si>
  <si>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</si>
  <si>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</si>
  <si>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</si>
  <si>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</si>
  <si>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</si>
  <si>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</si>
  <si>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</si>
  <si>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</si>
  <si>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Direktorius </t>
  </si>
  <si>
    <t>Gintaras Arminas</t>
  </si>
  <si>
    <t xml:space="preserve">(teisės aktais įpareigoto pasirašyti asmens pareigų pavadinimas)                            </t>
  </si>
  <si>
    <t>(parašas)</t>
  </si>
  <si>
    <t>Direktorius</t>
  </si>
  <si>
    <t>__________________</t>
  </si>
  <si>
    <t>Kazlų Rūdos sporto centras</t>
  </si>
  <si>
    <t>Pateikimo valiuta ir tikslumas: Eur arba tūkstančiais Eur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</si>
  <si>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</si>
  <si>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2018-05-09 Nr. 1</t>
  </si>
  <si>
    <t>PAGAL 2018 M. KOVO 31 D. DUOMENIS</t>
  </si>
  <si>
    <t>PAGAL 2018 M.KOVO 31 D. DUOMENIS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</si>
</sst>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"/>
    <numFmt numFmtId="178" formatCode="#,##0.000"/>
    <numFmt numFmtId="179" formatCode="#,##0.0000"/>
  </numFmts>
  <fonts count="57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Alignment="1">
      <alignment vertical="center"/>
    </xf>
    <xf numFmtId="3" fontId="4" fillId="33" borderId="0" xfId="0" applyNumberFormat="1" applyFont="1" applyFill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 horizontal="center" vertical="center" wrapText="1"/>
    </xf>
    <xf numFmtId="3" fontId="1" fillId="33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49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48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" fillId="34" borderId="1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20VSAFAS3-5p" xfId="48"/>
    <cellStyle name="Paprastas_VRA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showZeros="0" zoomScale="110" zoomScaleNormal="110" zoomScalePageLayoutView="0" workbookViewId="0" topLeftCell="A67">
      <selection activeCell="F55" sqref="F55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8" customWidth="1"/>
    <col min="7" max="7" width="16.28125" style="138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1"/>
      <c r="G1" s="131"/>
    </row>
    <row r="2" spans="1:7" ht="12">
      <c r="A2" s="5"/>
      <c r="B2" s="6"/>
      <c r="C2" s="6"/>
      <c r="D2" s="6"/>
      <c r="E2" s="178" t="s">
        <v>95</v>
      </c>
      <c r="F2" s="179"/>
      <c r="G2" s="179"/>
    </row>
    <row r="3" spans="1:7" ht="12">
      <c r="A3" s="5"/>
      <c r="B3" s="6"/>
      <c r="C3" s="6"/>
      <c r="D3" s="6"/>
      <c r="E3" s="180" t="s">
        <v>114</v>
      </c>
      <c r="F3" s="181"/>
      <c r="G3" s="181"/>
    </row>
    <row r="5" spans="1:7" ht="12">
      <c r="A5" s="185" t="s">
        <v>94</v>
      </c>
      <c r="B5" s="186"/>
      <c r="C5" s="186"/>
      <c r="D5" s="186"/>
      <c r="E5" s="186"/>
      <c r="F5" s="184"/>
      <c r="G5" s="184"/>
    </row>
    <row r="6" spans="1:7" ht="12">
      <c r="A6" s="181"/>
      <c r="B6" s="181"/>
      <c r="C6" s="181"/>
      <c r="D6" s="181"/>
      <c r="E6" s="181"/>
      <c r="F6" s="181"/>
      <c r="G6" s="181"/>
    </row>
    <row r="7" spans="1:7" ht="12">
      <c r="A7" s="182" t="s">
        <v>273</v>
      </c>
      <c r="B7" s="183"/>
      <c r="C7" s="183"/>
      <c r="D7" s="183"/>
      <c r="E7" s="183"/>
      <c r="F7" s="184"/>
      <c r="G7" s="184"/>
    </row>
    <row r="8" spans="1:7" ht="12">
      <c r="A8" s="182" t="s">
        <v>128</v>
      </c>
      <c r="B8" s="183"/>
      <c r="C8" s="183"/>
      <c r="D8" s="183"/>
      <c r="E8" s="183"/>
      <c r="F8" s="184"/>
      <c r="G8" s="184"/>
    </row>
    <row r="9" spans="1:7" ht="12">
      <c r="A9" s="182" t="s">
        <v>266</v>
      </c>
      <c r="B9" s="183"/>
      <c r="C9" s="183"/>
      <c r="D9" s="183"/>
      <c r="E9" s="183"/>
      <c r="F9" s="184"/>
      <c r="G9" s="184"/>
    </row>
    <row r="10" spans="1:7" ht="12">
      <c r="A10" s="187" t="s">
        <v>122</v>
      </c>
      <c r="B10" s="188"/>
      <c r="C10" s="188"/>
      <c r="D10" s="188"/>
      <c r="E10" s="188"/>
      <c r="F10" s="189"/>
      <c r="G10" s="189"/>
    </row>
    <row r="11" spans="1:7" ht="12">
      <c r="A11" s="189"/>
      <c r="B11" s="189"/>
      <c r="C11" s="189"/>
      <c r="D11" s="189"/>
      <c r="E11" s="189"/>
      <c r="F11" s="189"/>
      <c r="G11" s="189"/>
    </row>
    <row r="12" spans="1:7" ht="12">
      <c r="A12" s="190"/>
      <c r="B12" s="184"/>
      <c r="C12" s="184"/>
      <c r="D12" s="184"/>
      <c r="E12" s="184"/>
      <c r="F12" s="132"/>
      <c r="G12" s="132"/>
    </row>
    <row r="13" spans="1:7" ht="12">
      <c r="A13" s="185" t="s">
        <v>0</v>
      </c>
      <c r="B13" s="186"/>
      <c r="C13" s="186"/>
      <c r="D13" s="186"/>
      <c r="E13" s="186"/>
      <c r="F13" s="192"/>
      <c r="G13" s="192"/>
    </row>
    <row r="14" spans="1:7" ht="12">
      <c r="A14" s="185" t="s">
        <v>277</v>
      </c>
      <c r="B14" s="186"/>
      <c r="C14" s="186"/>
      <c r="D14" s="186"/>
      <c r="E14" s="186"/>
      <c r="F14" s="192"/>
      <c r="G14" s="192"/>
    </row>
    <row r="15" spans="1:7" ht="12">
      <c r="A15" s="7"/>
      <c r="B15" s="8"/>
      <c r="C15" s="8"/>
      <c r="D15" s="8"/>
      <c r="E15" s="8"/>
      <c r="F15" s="133"/>
      <c r="G15" s="133"/>
    </row>
    <row r="16" spans="1:7" ht="12">
      <c r="A16" s="182" t="s">
        <v>276</v>
      </c>
      <c r="B16" s="183"/>
      <c r="C16" s="183"/>
      <c r="D16" s="183"/>
      <c r="E16" s="183"/>
      <c r="F16" s="184"/>
      <c r="G16" s="184"/>
    </row>
    <row r="17" spans="1:7" ht="12">
      <c r="A17" s="182" t="s">
        <v>1</v>
      </c>
      <c r="B17" s="182"/>
      <c r="C17" s="182"/>
      <c r="D17" s="182"/>
      <c r="E17" s="182"/>
      <c r="F17" s="184"/>
      <c r="G17" s="184"/>
    </row>
    <row r="18" spans="1:7" ht="12">
      <c r="A18" s="7"/>
      <c r="B18" s="9"/>
      <c r="C18" s="9"/>
      <c r="D18" s="193" t="s">
        <v>274</v>
      </c>
      <c r="E18" s="193"/>
      <c r="F18" s="193"/>
      <c r="G18" s="193"/>
    </row>
    <row r="19" spans="1:7" ht="36">
      <c r="A19" s="10" t="s">
        <v>2</v>
      </c>
      <c r="B19" s="174" t="s">
        <v>3</v>
      </c>
      <c r="C19" s="175"/>
      <c r="D19" s="176"/>
      <c r="E19" s="11" t="s">
        <v>4</v>
      </c>
      <c r="F19" s="134" t="s">
        <v>5</v>
      </c>
      <c r="G19" s="134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7">
        <f>+F21+F27+F21+F24</f>
        <v>6417.36</v>
      </c>
      <c r="G20" s="147">
        <f>+G21+G27+G24</f>
        <v>7089.54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8"/>
      <c r="G21" s="149"/>
    </row>
    <row r="22" spans="1:7" ht="12">
      <c r="A22" s="21" t="s">
        <v>10</v>
      </c>
      <c r="B22" s="22"/>
      <c r="C22" s="23" t="s">
        <v>11</v>
      </c>
      <c r="D22" s="24"/>
      <c r="E22" s="25"/>
      <c r="F22" s="148"/>
      <c r="G22" s="149"/>
    </row>
    <row r="23" spans="1:7" ht="12">
      <c r="A23" s="21" t="s">
        <v>12</v>
      </c>
      <c r="B23" s="22"/>
      <c r="C23" s="23" t="s">
        <v>115</v>
      </c>
      <c r="D23" s="26"/>
      <c r="E23" s="27"/>
      <c r="F23" s="148"/>
      <c r="G23" s="149"/>
    </row>
    <row r="24" spans="1:7" ht="12">
      <c r="A24" s="21" t="s">
        <v>13</v>
      </c>
      <c r="B24" s="22"/>
      <c r="C24" s="23" t="s">
        <v>14</v>
      </c>
      <c r="D24" s="26"/>
      <c r="E24" s="27"/>
      <c r="F24" s="148">
        <v>1</v>
      </c>
      <c r="G24" s="149">
        <v>1</v>
      </c>
    </row>
    <row r="25" spans="1:7" ht="12">
      <c r="A25" s="21" t="s">
        <v>15</v>
      </c>
      <c r="B25" s="22"/>
      <c r="C25" s="23" t="s">
        <v>120</v>
      </c>
      <c r="D25" s="26"/>
      <c r="E25" s="28"/>
      <c r="F25" s="148"/>
      <c r="G25" s="149"/>
    </row>
    <row r="26" spans="1:7" ht="12">
      <c r="A26" s="29" t="s">
        <v>93</v>
      </c>
      <c r="B26" s="22"/>
      <c r="C26" s="30" t="s">
        <v>82</v>
      </c>
      <c r="D26" s="24"/>
      <c r="E26" s="28"/>
      <c r="F26" s="148"/>
      <c r="G26" s="149"/>
    </row>
    <row r="27" spans="1:7" ht="12">
      <c r="A27" s="31" t="s">
        <v>16</v>
      </c>
      <c r="B27" s="32" t="s">
        <v>17</v>
      </c>
      <c r="C27" s="33"/>
      <c r="D27" s="34"/>
      <c r="E27" s="28"/>
      <c r="F27" s="149">
        <f>+F28+F29+F30+F31+F32+F33+F34+F35+F36+F37</f>
        <v>6416.36</v>
      </c>
      <c r="G27" s="149">
        <v>7088.54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8"/>
      <c r="G28" s="149"/>
    </row>
    <row r="29" spans="1:7" ht="12">
      <c r="A29" s="21" t="s">
        <v>20</v>
      </c>
      <c r="B29" s="22"/>
      <c r="C29" s="23" t="s">
        <v>21</v>
      </c>
      <c r="D29" s="26"/>
      <c r="E29" s="27"/>
      <c r="F29" s="148"/>
      <c r="G29" s="149"/>
    </row>
    <row r="30" spans="1:7" ht="12">
      <c r="A30" s="21" t="s">
        <v>22</v>
      </c>
      <c r="B30" s="22"/>
      <c r="C30" s="23" t="s">
        <v>23</v>
      </c>
      <c r="D30" s="26"/>
      <c r="E30" s="27"/>
      <c r="F30" s="148"/>
      <c r="G30" s="149"/>
    </row>
    <row r="31" spans="1:7" ht="12">
      <c r="A31" s="21" t="s">
        <v>24</v>
      </c>
      <c r="B31" s="22"/>
      <c r="C31" s="23" t="s">
        <v>25</v>
      </c>
      <c r="D31" s="26"/>
      <c r="E31" s="27"/>
      <c r="F31" s="148"/>
      <c r="G31" s="149"/>
    </row>
    <row r="32" spans="1:7" ht="12">
      <c r="A32" s="21" t="s">
        <v>26</v>
      </c>
      <c r="B32" s="22"/>
      <c r="C32" s="23" t="s">
        <v>27</v>
      </c>
      <c r="D32" s="26"/>
      <c r="E32" s="27"/>
      <c r="F32" s="148"/>
      <c r="G32" s="149">
        <v>0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8">
        <v>6416.36</v>
      </c>
      <c r="G33" s="149">
        <v>7088.54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8"/>
      <c r="G34" s="149"/>
    </row>
    <row r="35" spans="1:7" ht="12">
      <c r="A35" s="21" t="s">
        <v>32</v>
      </c>
      <c r="B35" s="22"/>
      <c r="C35" s="23" t="s">
        <v>33</v>
      </c>
      <c r="D35" s="26"/>
      <c r="E35" s="27"/>
      <c r="F35" s="148"/>
      <c r="G35" s="149"/>
    </row>
    <row r="36" spans="1:7" ht="12">
      <c r="A36" s="21" t="s">
        <v>34</v>
      </c>
      <c r="B36" s="35"/>
      <c r="C36" s="36" t="s">
        <v>129</v>
      </c>
      <c r="D36" s="37"/>
      <c r="E36" s="27"/>
      <c r="F36" s="148"/>
      <c r="G36" s="149"/>
    </row>
    <row r="37" spans="1:7" ht="12">
      <c r="A37" s="21" t="s">
        <v>35</v>
      </c>
      <c r="B37" s="22"/>
      <c r="C37" s="23" t="s">
        <v>123</v>
      </c>
      <c r="D37" s="26"/>
      <c r="E37" s="28"/>
      <c r="F37" s="148"/>
      <c r="G37" s="149"/>
    </row>
    <row r="38" spans="1:7" ht="12">
      <c r="A38" s="17" t="s">
        <v>36</v>
      </c>
      <c r="B38" s="38" t="s">
        <v>37</v>
      </c>
      <c r="C38" s="38"/>
      <c r="D38" s="28"/>
      <c r="E38" s="28"/>
      <c r="F38" s="148"/>
      <c r="G38" s="149"/>
    </row>
    <row r="39" spans="1:7" ht="12">
      <c r="A39" s="17" t="s">
        <v>44</v>
      </c>
      <c r="B39" s="38" t="s">
        <v>45</v>
      </c>
      <c r="C39" s="38"/>
      <c r="D39" s="28"/>
      <c r="E39" s="39"/>
      <c r="F39" s="148"/>
      <c r="G39" s="149"/>
    </row>
    <row r="40" spans="1:7" ht="12">
      <c r="A40" s="12" t="s">
        <v>46</v>
      </c>
      <c r="B40" s="13" t="s">
        <v>47</v>
      </c>
      <c r="C40" s="14"/>
      <c r="D40" s="15"/>
      <c r="E40" s="27"/>
      <c r="F40" s="148"/>
      <c r="G40" s="149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7">
        <f>+F42+F48+F49+F56+F57</f>
        <v>41706.679</v>
      </c>
      <c r="G41" s="147">
        <f>+G42+G48+G49+G56+G57</f>
        <v>18125.34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8">
        <f>+F43+F44+F45+F46+F47</f>
        <v>0</v>
      </c>
      <c r="G42" s="148"/>
    </row>
    <row r="43" spans="1:7" ht="12">
      <c r="A43" s="47" t="s">
        <v>10</v>
      </c>
      <c r="B43" s="35"/>
      <c r="C43" s="36" t="s">
        <v>51</v>
      </c>
      <c r="D43" s="37"/>
      <c r="E43" s="27"/>
      <c r="F43" s="148"/>
      <c r="G43" s="149"/>
    </row>
    <row r="44" spans="1:7" ht="12">
      <c r="A44" s="47" t="s">
        <v>12</v>
      </c>
      <c r="B44" s="35"/>
      <c r="C44" s="36" t="s">
        <v>91</v>
      </c>
      <c r="D44" s="37"/>
      <c r="E44" s="27"/>
      <c r="F44" s="148"/>
      <c r="G44" s="149"/>
    </row>
    <row r="45" spans="1:7" ht="12">
      <c r="A45" s="47" t="s">
        <v>13</v>
      </c>
      <c r="B45" s="35"/>
      <c r="C45" s="36" t="s">
        <v>116</v>
      </c>
      <c r="D45" s="37"/>
      <c r="E45" s="27"/>
      <c r="F45" s="148"/>
      <c r="G45" s="149"/>
    </row>
    <row r="46" spans="1:7" ht="12">
      <c r="A46" s="47" t="s">
        <v>15</v>
      </c>
      <c r="B46" s="35"/>
      <c r="C46" s="36" t="s">
        <v>121</v>
      </c>
      <c r="D46" s="37"/>
      <c r="E46" s="27"/>
      <c r="F46" s="148"/>
      <c r="G46" s="149"/>
    </row>
    <row r="47" spans="1:7" ht="12">
      <c r="A47" s="47" t="s">
        <v>93</v>
      </c>
      <c r="B47" s="41"/>
      <c r="C47" s="177" t="s">
        <v>104</v>
      </c>
      <c r="D47" s="173"/>
      <c r="E47" s="27"/>
      <c r="F47" s="148"/>
      <c r="G47" s="149"/>
    </row>
    <row r="48" spans="1:7" ht="12">
      <c r="A48" s="43" t="s">
        <v>16</v>
      </c>
      <c r="B48" s="48" t="s">
        <v>111</v>
      </c>
      <c r="C48" s="49"/>
      <c r="D48" s="50"/>
      <c r="E48" s="28"/>
      <c r="F48" s="148"/>
      <c r="G48" s="149"/>
    </row>
    <row r="49" spans="1:7" ht="12">
      <c r="A49" s="43" t="s">
        <v>36</v>
      </c>
      <c r="B49" s="44" t="s">
        <v>130</v>
      </c>
      <c r="C49" s="45"/>
      <c r="D49" s="46"/>
      <c r="E49" s="28"/>
      <c r="F49" s="149">
        <f>+F50+F51+F52+F53+F54+F55</f>
        <v>38635.59</v>
      </c>
      <c r="G49" s="149">
        <f>+G50+G51+G52+G53+G54+G55</f>
        <v>17237.82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8"/>
      <c r="G50" s="149"/>
    </row>
    <row r="51" spans="1:7" ht="12">
      <c r="A51" s="53" t="s">
        <v>39</v>
      </c>
      <c r="B51" s="35"/>
      <c r="C51" s="36" t="s">
        <v>52</v>
      </c>
      <c r="D51" s="54"/>
      <c r="E51" s="55"/>
      <c r="F51" s="150"/>
      <c r="G51" s="150"/>
    </row>
    <row r="52" spans="1:7" ht="12">
      <c r="A52" s="47" t="s">
        <v>40</v>
      </c>
      <c r="B52" s="35"/>
      <c r="C52" s="36" t="s">
        <v>53</v>
      </c>
      <c r="D52" s="37"/>
      <c r="E52" s="56"/>
      <c r="F52" s="148"/>
      <c r="G52" s="149"/>
    </row>
    <row r="53" spans="1:7" ht="12">
      <c r="A53" s="47" t="s">
        <v>41</v>
      </c>
      <c r="B53" s="35"/>
      <c r="C53" s="177" t="s">
        <v>90</v>
      </c>
      <c r="D53" s="173"/>
      <c r="E53" s="56"/>
      <c r="F53" s="148"/>
      <c r="G53" s="149">
        <v>248.22</v>
      </c>
    </row>
    <row r="54" spans="1:9" ht="12">
      <c r="A54" s="47" t="s">
        <v>42</v>
      </c>
      <c r="B54" s="35"/>
      <c r="C54" s="36" t="s">
        <v>84</v>
      </c>
      <c r="D54" s="37"/>
      <c r="E54" s="56"/>
      <c r="F54" s="167">
        <v>38635.59</v>
      </c>
      <c r="G54" s="149">
        <v>15547.69</v>
      </c>
      <c r="H54" s="146"/>
      <c r="I54" s="145"/>
    </row>
    <row r="55" spans="1:7" ht="12">
      <c r="A55" s="47" t="s">
        <v>43</v>
      </c>
      <c r="B55" s="35"/>
      <c r="C55" s="36" t="s">
        <v>54</v>
      </c>
      <c r="D55" s="37"/>
      <c r="E55" s="28"/>
      <c r="F55" s="148"/>
      <c r="G55" s="149">
        <v>1441.91</v>
      </c>
    </row>
    <row r="56" spans="1:7" ht="12">
      <c r="A56" s="43" t="s">
        <v>44</v>
      </c>
      <c r="B56" s="57" t="s">
        <v>55</v>
      </c>
      <c r="C56" s="57"/>
      <c r="D56" s="58"/>
      <c r="E56" s="56"/>
      <c r="F56" s="148"/>
      <c r="G56" s="149"/>
    </row>
    <row r="57" spans="1:7" ht="12">
      <c r="A57" s="43" t="s">
        <v>56</v>
      </c>
      <c r="B57" s="57" t="s">
        <v>57</v>
      </c>
      <c r="C57" s="57"/>
      <c r="D57" s="58"/>
      <c r="E57" s="28"/>
      <c r="F57" s="148">
        <v>3071.089</v>
      </c>
      <c r="G57" s="149">
        <v>887.52</v>
      </c>
    </row>
    <row r="58" spans="1:7" ht="12">
      <c r="A58" s="17"/>
      <c r="B58" s="32" t="s">
        <v>58</v>
      </c>
      <c r="C58" s="33"/>
      <c r="D58" s="34"/>
      <c r="E58" s="28"/>
      <c r="F58" s="147">
        <f>+F41+F40+F20</f>
        <v>48124.039</v>
      </c>
      <c r="G58" s="147">
        <f>+G41+G40+G20</f>
        <v>25214.88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7">
        <f>+F60+F61+F62+F63</f>
        <v>7971.76</v>
      </c>
      <c r="G59" s="147">
        <f>+G60+G61+G62+G63</f>
        <v>7977.0599999999995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8"/>
      <c r="G60" s="149"/>
    </row>
    <row r="61" spans="1:7" ht="12">
      <c r="A61" s="31" t="s">
        <v>16</v>
      </c>
      <c r="B61" s="32" t="s">
        <v>62</v>
      </c>
      <c r="C61" s="33"/>
      <c r="D61" s="34"/>
      <c r="E61" s="60"/>
      <c r="F61" s="151">
        <v>7755.88</v>
      </c>
      <c r="G61" s="152">
        <v>7089.54</v>
      </c>
    </row>
    <row r="62" spans="1:7" ht="12">
      <c r="A62" s="17" t="s">
        <v>36</v>
      </c>
      <c r="B62" s="168" t="s">
        <v>105</v>
      </c>
      <c r="C62" s="169"/>
      <c r="D62" s="170"/>
      <c r="E62" s="28"/>
      <c r="F62" s="148"/>
      <c r="G62" s="149"/>
    </row>
    <row r="63" spans="1:7" ht="12">
      <c r="A63" s="17" t="s">
        <v>96</v>
      </c>
      <c r="B63" s="38" t="s">
        <v>63</v>
      </c>
      <c r="C63" s="22"/>
      <c r="D63" s="16"/>
      <c r="E63" s="28"/>
      <c r="F63" s="148">
        <v>215.88</v>
      </c>
      <c r="G63" s="149">
        <v>887.52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7">
        <f>+F65+F69</f>
        <v>34355.380000000005</v>
      </c>
      <c r="G64" s="147">
        <f>+G65+G69</f>
        <v>12709.39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8"/>
      <c r="G65" s="149"/>
    </row>
    <row r="66" spans="1:7" ht="12">
      <c r="A66" s="21" t="s">
        <v>10</v>
      </c>
      <c r="B66" s="63"/>
      <c r="C66" s="23" t="s">
        <v>98</v>
      </c>
      <c r="D66" s="64"/>
      <c r="E66" s="56"/>
      <c r="F66" s="148"/>
      <c r="G66" s="149"/>
    </row>
    <row r="67" spans="1:7" ht="12">
      <c r="A67" s="21" t="s">
        <v>12</v>
      </c>
      <c r="B67" s="22"/>
      <c r="C67" s="23" t="s">
        <v>67</v>
      </c>
      <c r="D67" s="26"/>
      <c r="E67" s="28"/>
      <c r="F67" s="148"/>
      <c r="G67" s="149"/>
    </row>
    <row r="68" spans="1:7" ht="12">
      <c r="A68" s="21" t="s">
        <v>102</v>
      </c>
      <c r="B68" s="22"/>
      <c r="C68" s="23" t="s">
        <v>68</v>
      </c>
      <c r="D68" s="26"/>
      <c r="E68" s="39"/>
      <c r="F68" s="148"/>
      <c r="G68" s="149"/>
    </row>
    <row r="69" spans="1:7" ht="12">
      <c r="A69" s="43" t="s">
        <v>16</v>
      </c>
      <c r="B69" s="65" t="s">
        <v>69</v>
      </c>
      <c r="C69" s="66"/>
      <c r="D69" s="67"/>
      <c r="E69" s="58"/>
      <c r="F69" s="167">
        <f>F80+F82+F81</f>
        <v>34355.380000000005</v>
      </c>
      <c r="G69" s="148">
        <f>G80+G82</f>
        <v>12709.39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67"/>
      <c r="G70" s="149"/>
    </row>
    <row r="71" spans="1:7" ht="12">
      <c r="A71" s="21" t="s">
        <v>20</v>
      </c>
      <c r="B71" s="63"/>
      <c r="C71" s="23" t="s">
        <v>108</v>
      </c>
      <c r="D71" s="64"/>
      <c r="E71" s="56"/>
      <c r="F71" s="167"/>
      <c r="G71" s="149"/>
    </row>
    <row r="72" spans="1:7" ht="12">
      <c r="A72" s="21" t="s">
        <v>22</v>
      </c>
      <c r="B72" s="63"/>
      <c r="C72" s="23" t="s">
        <v>99</v>
      </c>
      <c r="D72" s="64"/>
      <c r="E72" s="56"/>
      <c r="F72" s="167"/>
      <c r="G72" s="149"/>
    </row>
    <row r="73" spans="1:7" ht="12">
      <c r="A73" s="68" t="s">
        <v>24</v>
      </c>
      <c r="B73" s="45"/>
      <c r="C73" s="69" t="s">
        <v>85</v>
      </c>
      <c r="D73" s="52"/>
      <c r="E73" s="56"/>
      <c r="F73" s="167"/>
      <c r="G73" s="149"/>
    </row>
    <row r="74" spans="1:7" ht="12">
      <c r="A74" s="17" t="s">
        <v>26</v>
      </c>
      <c r="B74" s="30"/>
      <c r="C74" s="30" t="s">
        <v>86</v>
      </c>
      <c r="D74" s="24"/>
      <c r="E74" s="70"/>
      <c r="F74" s="167"/>
      <c r="G74" s="149"/>
    </row>
    <row r="75" spans="1:7" ht="12">
      <c r="A75" s="71" t="s">
        <v>28</v>
      </c>
      <c r="B75" s="66"/>
      <c r="C75" s="72" t="s">
        <v>100</v>
      </c>
      <c r="D75" s="73"/>
      <c r="E75" s="28"/>
      <c r="F75" s="167"/>
      <c r="G75" s="149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67"/>
      <c r="G76" s="149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67"/>
      <c r="G77" s="149"/>
    </row>
    <row r="78" spans="1:7" ht="12">
      <c r="A78" s="47" t="s">
        <v>30</v>
      </c>
      <c r="B78" s="49"/>
      <c r="C78" s="74" t="s">
        <v>72</v>
      </c>
      <c r="D78" s="75"/>
      <c r="E78" s="27"/>
      <c r="F78" s="167"/>
      <c r="G78" s="149"/>
    </row>
    <row r="79" spans="1:7" ht="12">
      <c r="A79" s="47" t="s">
        <v>32</v>
      </c>
      <c r="B79" s="76"/>
      <c r="C79" s="36" t="s">
        <v>112</v>
      </c>
      <c r="D79" s="77"/>
      <c r="E79" s="56"/>
      <c r="F79" s="167"/>
      <c r="G79" s="149"/>
    </row>
    <row r="80" spans="1:7" ht="12">
      <c r="A80" s="47" t="s">
        <v>34</v>
      </c>
      <c r="B80" s="22"/>
      <c r="C80" s="23" t="s">
        <v>73</v>
      </c>
      <c r="D80" s="26"/>
      <c r="E80" s="56"/>
      <c r="F80" s="167">
        <v>4609.41</v>
      </c>
      <c r="G80" s="149"/>
    </row>
    <row r="81" spans="1:7" ht="12">
      <c r="A81" s="47" t="s">
        <v>35</v>
      </c>
      <c r="B81" s="22"/>
      <c r="C81" s="23" t="s">
        <v>74</v>
      </c>
      <c r="D81" s="26"/>
      <c r="E81" s="56"/>
      <c r="F81" s="167">
        <v>12910.09</v>
      </c>
      <c r="G81" s="149"/>
    </row>
    <row r="82" spans="1:7" ht="12">
      <c r="A82" s="21" t="s">
        <v>124</v>
      </c>
      <c r="B82" s="35"/>
      <c r="C82" s="36" t="s">
        <v>92</v>
      </c>
      <c r="D82" s="37"/>
      <c r="E82" s="56"/>
      <c r="F82" s="167">
        <v>16835.88</v>
      </c>
      <c r="G82" s="149">
        <v>12709.39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8"/>
      <c r="G83" s="149"/>
    </row>
    <row r="84" spans="1:7" ht="12">
      <c r="A84" s="12" t="s">
        <v>76</v>
      </c>
      <c r="B84" s="78" t="s">
        <v>77</v>
      </c>
      <c r="C84" s="79"/>
      <c r="D84" s="80"/>
      <c r="E84" s="39"/>
      <c r="F84" s="149">
        <v>5796.9</v>
      </c>
      <c r="G84" s="149">
        <v>4528.43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8"/>
      <c r="G85" s="149"/>
    </row>
    <row r="86" spans="1:7" ht="12">
      <c r="A86" s="17" t="s">
        <v>16</v>
      </c>
      <c r="B86" s="18" t="s">
        <v>78</v>
      </c>
      <c r="C86" s="61"/>
      <c r="D86" s="62"/>
      <c r="E86" s="28"/>
      <c r="F86" s="148"/>
      <c r="G86" s="149"/>
    </row>
    <row r="87" spans="1:7" ht="12">
      <c r="A87" s="21" t="s">
        <v>18</v>
      </c>
      <c r="B87" s="22"/>
      <c r="C87" s="23" t="s">
        <v>79</v>
      </c>
      <c r="D87" s="26"/>
      <c r="E87" s="28"/>
      <c r="F87" s="148"/>
      <c r="G87" s="149"/>
    </row>
    <row r="88" spans="1:7" ht="12">
      <c r="A88" s="21" t="s">
        <v>20</v>
      </c>
      <c r="B88" s="22"/>
      <c r="C88" s="23" t="s">
        <v>80</v>
      </c>
      <c r="D88" s="26"/>
      <c r="E88" s="28"/>
      <c r="F88" s="148"/>
      <c r="G88" s="149"/>
    </row>
    <row r="89" spans="1:7" ht="12">
      <c r="A89" s="43" t="s">
        <v>36</v>
      </c>
      <c r="B89" s="54" t="s">
        <v>109</v>
      </c>
      <c r="C89" s="54"/>
      <c r="D89" s="81"/>
      <c r="E89" s="28"/>
      <c r="F89" s="148"/>
      <c r="G89" s="149"/>
    </row>
    <row r="90" spans="1:7" ht="12">
      <c r="A90" s="31" t="s">
        <v>44</v>
      </c>
      <c r="B90" s="32" t="s">
        <v>81</v>
      </c>
      <c r="C90" s="33"/>
      <c r="D90" s="34"/>
      <c r="E90" s="28"/>
      <c r="F90" s="149">
        <v>5796.9</v>
      </c>
      <c r="G90" s="149">
        <v>4528.43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8">
        <v>1268.47</v>
      </c>
      <c r="G91" s="149">
        <v>187.38</v>
      </c>
    </row>
    <row r="92" spans="1:9" ht="12">
      <c r="A92" s="21" t="s">
        <v>118</v>
      </c>
      <c r="B92" s="14"/>
      <c r="C92" s="23" t="s">
        <v>107</v>
      </c>
      <c r="D92" s="82"/>
      <c r="E92" s="27"/>
      <c r="F92" s="148">
        <v>4528.43</v>
      </c>
      <c r="G92" s="149">
        <v>4341.05</v>
      </c>
      <c r="I92" s="145">
        <f>G58-G94</f>
        <v>0</v>
      </c>
    </row>
    <row r="93" spans="1:11" ht="12">
      <c r="A93" s="12" t="s">
        <v>88</v>
      </c>
      <c r="B93" s="78" t="s">
        <v>89</v>
      </c>
      <c r="C93" s="80"/>
      <c r="D93" s="80"/>
      <c r="E93" s="27"/>
      <c r="F93" s="148">
        <v>0</v>
      </c>
      <c r="G93" s="149">
        <v>0</v>
      </c>
      <c r="K93" s="145"/>
    </row>
    <row r="94" spans="1:9" ht="12">
      <c r="A94" s="12"/>
      <c r="B94" s="171" t="s">
        <v>119</v>
      </c>
      <c r="C94" s="172"/>
      <c r="D94" s="173"/>
      <c r="E94" s="28"/>
      <c r="F94" s="153">
        <f>+F59+F64+F84</f>
        <v>48124.04000000001</v>
      </c>
      <c r="G94" s="153">
        <f>+G59+G64+G84</f>
        <v>25214.879999999997</v>
      </c>
      <c r="H94" s="145"/>
      <c r="I94" s="145"/>
    </row>
    <row r="95" spans="1:7" ht="12">
      <c r="A95" s="83"/>
      <c r="B95" s="84"/>
      <c r="C95" s="84"/>
      <c r="D95" s="84"/>
      <c r="E95" s="84"/>
      <c r="F95" s="135"/>
      <c r="G95" s="135"/>
    </row>
    <row r="96" spans="1:7" ht="12" customHeight="1">
      <c r="A96" s="191" t="s">
        <v>271</v>
      </c>
      <c r="B96" s="191"/>
      <c r="C96" s="191"/>
      <c r="D96" s="191"/>
      <c r="E96" s="125"/>
      <c r="F96" s="194" t="s">
        <v>268</v>
      </c>
      <c r="G96" s="194"/>
    </row>
    <row r="97" spans="1:7" ht="12">
      <c r="A97" s="182" t="s">
        <v>131</v>
      </c>
      <c r="B97" s="182"/>
      <c r="C97" s="182"/>
      <c r="D97" s="182"/>
      <c r="E97" s="182"/>
      <c r="F97" s="195" t="s">
        <v>113</v>
      </c>
      <c r="G97" s="195"/>
    </row>
    <row r="98" spans="1:7" ht="12">
      <c r="A98" s="85"/>
      <c r="B98" s="85"/>
      <c r="C98" s="85"/>
      <c r="D98" s="85"/>
      <c r="E98" s="86"/>
      <c r="F98" s="136"/>
      <c r="G98" s="136"/>
    </row>
    <row r="99" spans="1:7" ht="12">
      <c r="A99" s="6"/>
      <c r="B99" s="6"/>
      <c r="C99" s="6"/>
      <c r="D99" s="6"/>
      <c r="E99" s="1"/>
      <c r="F99" s="137"/>
      <c r="G99" s="137"/>
    </row>
    <row r="100" spans="1:7" ht="12">
      <c r="A100" s="6"/>
      <c r="B100" s="6"/>
      <c r="C100" s="6"/>
      <c r="D100" s="6"/>
      <c r="E100" s="1"/>
      <c r="F100" s="137"/>
      <c r="G100" s="137"/>
    </row>
    <row r="101" spans="1:7" ht="12">
      <c r="A101" s="6"/>
      <c r="B101" s="6"/>
      <c r="C101" s="6"/>
      <c r="D101" s="6"/>
      <c r="E101" s="1"/>
      <c r="F101" s="137"/>
      <c r="G101" s="137"/>
    </row>
    <row r="102" spans="1:7" ht="12">
      <c r="A102" s="6"/>
      <c r="B102" s="6"/>
      <c r="C102" s="6"/>
      <c r="D102" s="6"/>
      <c r="E102" s="1"/>
      <c r="F102" s="137"/>
      <c r="G102" s="137"/>
    </row>
    <row r="103" spans="1:7" ht="12">
      <c r="A103" s="6"/>
      <c r="B103" s="6"/>
      <c r="C103" s="6"/>
      <c r="D103" s="6"/>
      <c r="E103" s="1"/>
      <c r="F103" s="137"/>
      <c r="G103" s="137"/>
    </row>
    <row r="104" spans="1:7" ht="12">
      <c r="A104" s="6"/>
      <c r="B104" s="6"/>
      <c r="C104" s="6"/>
      <c r="D104" s="6"/>
      <c r="E104" s="1"/>
      <c r="F104" s="137"/>
      <c r="G104" s="137"/>
    </row>
    <row r="105" spans="1:7" ht="12">
      <c r="A105" s="6"/>
      <c r="B105" s="6"/>
      <c r="C105" s="6"/>
      <c r="D105" s="6"/>
      <c r="E105" s="1"/>
      <c r="F105" s="137"/>
      <c r="G105" s="137"/>
    </row>
    <row r="106" spans="1:7" ht="12">
      <c r="A106" s="6"/>
      <c r="B106" s="6"/>
      <c r="C106" s="6"/>
      <c r="D106" s="6"/>
      <c r="E106" s="1"/>
      <c r="F106" s="137"/>
      <c r="G106" s="137"/>
    </row>
    <row r="107" spans="1:7" ht="12">
      <c r="A107" s="6"/>
      <c r="B107" s="6"/>
      <c r="C107" s="6"/>
      <c r="D107" s="6"/>
      <c r="E107" s="1"/>
      <c r="F107" s="137"/>
      <c r="G107" s="137"/>
    </row>
    <row r="108" spans="1:7" ht="12">
      <c r="A108" s="6"/>
      <c r="B108" s="6"/>
      <c r="C108" s="6"/>
      <c r="D108" s="6"/>
      <c r="E108" s="1"/>
      <c r="F108" s="137"/>
      <c r="G108" s="137"/>
    </row>
    <row r="109" spans="1:7" ht="12">
      <c r="A109" s="6"/>
      <c r="B109" s="6"/>
      <c r="C109" s="6"/>
      <c r="D109" s="6"/>
      <c r="E109" s="1"/>
      <c r="F109" s="137"/>
      <c r="G109" s="137"/>
    </row>
    <row r="110" spans="1:7" ht="12">
      <c r="A110" s="6"/>
      <c r="B110" s="6"/>
      <c r="C110" s="6"/>
      <c r="D110" s="6"/>
      <c r="E110" s="1"/>
      <c r="F110" s="137"/>
      <c r="G110" s="137"/>
    </row>
    <row r="111" spans="1:7" ht="12">
      <c r="A111" s="6"/>
      <c r="B111" s="6"/>
      <c r="C111" s="6"/>
      <c r="D111" s="6"/>
      <c r="E111" s="1"/>
      <c r="F111" s="137"/>
      <c r="G111" s="137"/>
    </row>
    <row r="112" spans="1:7" ht="12">
      <c r="A112" s="6"/>
      <c r="B112" s="6"/>
      <c r="C112" s="6"/>
      <c r="D112" s="6"/>
      <c r="E112" s="1"/>
      <c r="F112" s="137"/>
      <c r="G112" s="137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F97:G97"/>
    <mergeCell ref="A13:G13"/>
    <mergeCell ref="A10:G11"/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10" zoomScaleNormal="110" zoomScalePageLayoutView="0" workbookViewId="0" topLeftCell="A22">
      <selection activeCell="I31" sqref="I31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40" customWidth="1"/>
    <col min="9" max="9" width="12.00390625" style="140" customWidth="1"/>
    <col min="10" max="16384" width="9.140625" style="88" customWidth="1"/>
  </cols>
  <sheetData>
    <row r="1" spans="7:8" ht="11.25">
      <c r="G1" s="89"/>
      <c r="H1" s="139"/>
    </row>
    <row r="2" spans="4:9" ht="11.25">
      <c r="D2" s="90"/>
      <c r="G2" s="91" t="s">
        <v>132</v>
      </c>
      <c r="H2" s="141"/>
      <c r="I2" s="141"/>
    </row>
    <row r="3" spans="7:9" ht="11.25">
      <c r="G3" s="91" t="s">
        <v>114</v>
      </c>
      <c r="H3" s="141"/>
      <c r="I3" s="141"/>
    </row>
    <row r="5" spans="1:9" ht="11.25">
      <c r="A5" s="199" t="s">
        <v>133</v>
      </c>
      <c r="B5" s="200"/>
      <c r="C5" s="200"/>
      <c r="D5" s="200"/>
      <c r="E5" s="200"/>
      <c r="F5" s="200"/>
      <c r="G5" s="200"/>
      <c r="H5" s="200"/>
      <c r="I5" s="200"/>
    </row>
    <row r="6" spans="1:9" ht="11.25">
      <c r="A6" s="201" t="s">
        <v>134</v>
      </c>
      <c r="B6" s="200"/>
      <c r="C6" s="200"/>
      <c r="D6" s="200"/>
      <c r="E6" s="200"/>
      <c r="F6" s="200"/>
      <c r="G6" s="200"/>
      <c r="H6" s="200"/>
      <c r="I6" s="200"/>
    </row>
    <row r="7" spans="1:9" ht="11.25">
      <c r="A7" s="196" t="s">
        <v>273</v>
      </c>
      <c r="B7" s="200"/>
      <c r="C7" s="200"/>
      <c r="D7" s="200"/>
      <c r="E7" s="200"/>
      <c r="F7" s="200"/>
      <c r="G7" s="200"/>
      <c r="H7" s="200"/>
      <c r="I7" s="200"/>
    </row>
    <row r="8" spans="1:9" ht="11.25">
      <c r="A8" s="196" t="s">
        <v>110</v>
      </c>
      <c r="B8" s="197"/>
      <c r="C8" s="197"/>
      <c r="D8" s="197"/>
      <c r="E8" s="197"/>
      <c r="F8" s="197"/>
      <c r="G8" s="197"/>
      <c r="H8" s="197"/>
      <c r="I8" s="197"/>
    </row>
    <row r="9" spans="1:9" ht="11.25">
      <c r="A9" s="196" t="s">
        <v>266</v>
      </c>
      <c r="B9" s="197"/>
      <c r="C9" s="197"/>
      <c r="D9" s="197"/>
      <c r="E9" s="197"/>
      <c r="F9" s="197"/>
      <c r="G9" s="197"/>
      <c r="H9" s="197"/>
      <c r="I9" s="197"/>
    </row>
    <row r="10" spans="1:9" ht="11.25">
      <c r="A10" s="196" t="s">
        <v>135</v>
      </c>
      <c r="B10" s="197"/>
      <c r="C10" s="197"/>
      <c r="D10" s="197"/>
      <c r="E10" s="197"/>
      <c r="F10" s="197"/>
      <c r="G10" s="197"/>
      <c r="H10" s="197"/>
      <c r="I10" s="197"/>
    </row>
    <row r="11" spans="1:9" ht="11.25">
      <c r="A11" s="196" t="s">
        <v>136</v>
      </c>
      <c r="B11" s="200"/>
      <c r="C11" s="200"/>
      <c r="D11" s="200"/>
      <c r="E11" s="200"/>
      <c r="F11" s="200"/>
      <c r="G11" s="200"/>
      <c r="H11" s="200"/>
      <c r="I11" s="200"/>
    </row>
    <row r="12" spans="1:9" ht="11.25">
      <c r="A12" s="202"/>
      <c r="B12" s="197"/>
      <c r="C12" s="197"/>
      <c r="D12" s="197"/>
      <c r="E12" s="197"/>
      <c r="F12" s="197"/>
      <c r="G12" s="197"/>
      <c r="H12" s="197"/>
      <c r="I12" s="197"/>
    </row>
    <row r="13" spans="1:9" ht="11.25">
      <c r="A13" s="203" t="s">
        <v>137</v>
      </c>
      <c r="B13" s="204"/>
      <c r="C13" s="204"/>
      <c r="D13" s="204"/>
      <c r="E13" s="204"/>
      <c r="F13" s="204"/>
      <c r="G13" s="204"/>
      <c r="H13" s="204"/>
      <c r="I13" s="204"/>
    </row>
    <row r="14" spans="1:9" ht="11.25">
      <c r="A14" s="196"/>
      <c r="B14" s="197"/>
      <c r="C14" s="197"/>
      <c r="D14" s="197"/>
      <c r="E14" s="197"/>
      <c r="F14" s="197"/>
      <c r="G14" s="197"/>
      <c r="H14" s="197"/>
      <c r="I14" s="197"/>
    </row>
    <row r="15" spans="1:9" ht="11.25">
      <c r="A15" s="203" t="s">
        <v>278</v>
      </c>
      <c r="B15" s="204"/>
      <c r="C15" s="204"/>
      <c r="D15" s="204"/>
      <c r="E15" s="204"/>
      <c r="F15" s="204"/>
      <c r="G15" s="204"/>
      <c r="H15" s="204"/>
      <c r="I15" s="204"/>
    </row>
    <row r="16" spans="1:9" ht="9.75" customHeight="1">
      <c r="A16" s="92"/>
      <c r="B16" s="93"/>
      <c r="C16" s="93"/>
      <c r="D16" s="93"/>
      <c r="E16" s="93"/>
      <c r="F16" s="93"/>
      <c r="G16" s="93"/>
      <c r="H16" s="142"/>
      <c r="I16" s="142"/>
    </row>
    <row r="17" spans="1:9" ht="11.25">
      <c r="A17" s="196" t="str">
        <f>+FBA!A16</f>
        <v>2018-05-09 Nr. 1</v>
      </c>
      <c r="B17" s="196"/>
      <c r="C17" s="196"/>
      <c r="D17" s="196"/>
      <c r="E17" s="196"/>
      <c r="F17" s="196"/>
      <c r="G17" s="196"/>
      <c r="H17" s="196"/>
      <c r="I17" s="196"/>
    </row>
    <row r="18" spans="1:9" ht="11.25">
      <c r="A18" s="196" t="s">
        <v>1</v>
      </c>
      <c r="B18" s="197"/>
      <c r="C18" s="197"/>
      <c r="D18" s="197"/>
      <c r="E18" s="197"/>
      <c r="F18" s="197"/>
      <c r="G18" s="197"/>
      <c r="H18" s="197"/>
      <c r="I18" s="197"/>
    </row>
    <row r="19" spans="1:9" s="93" customFormat="1" ht="11.25">
      <c r="A19" s="198" t="s">
        <v>275</v>
      </c>
      <c r="B19" s="197"/>
      <c r="C19" s="197"/>
      <c r="D19" s="197"/>
      <c r="E19" s="197"/>
      <c r="F19" s="197"/>
      <c r="G19" s="197"/>
      <c r="H19" s="197"/>
      <c r="I19" s="197"/>
    </row>
    <row r="20" spans="1:9" s="95" customFormat="1" ht="49.5" customHeight="1">
      <c r="A20" s="209" t="s">
        <v>2</v>
      </c>
      <c r="B20" s="209"/>
      <c r="C20" s="209" t="s">
        <v>3</v>
      </c>
      <c r="D20" s="210"/>
      <c r="E20" s="210"/>
      <c r="F20" s="210"/>
      <c r="G20" s="94" t="s">
        <v>138</v>
      </c>
      <c r="H20" s="143" t="s">
        <v>139</v>
      </c>
      <c r="I20" s="143" t="s">
        <v>140</v>
      </c>
    </row>
    <row r="21" spans="1:9" ht="11.25">
      <c r="A21" s="96" t="s">
        <v>7</v>
      </c>
      <c r="B21" s="97" t="s">
        <v>141</v>
      </c>
      <c r="C21" s="208" t="s">
        <v>141</v>
      </c>
      <c r="D21" s="211"/>
      <c r="E21" s="211"/>
      <c r="F21" s="211"/>
      <c r="G21" s="102">
        <v>21</v>
      </c>
      <c r="H21" s="154">
        <f>+H22+H27+H28</f>
        <v>67039.73</v>
      </c>
      <c r="I21" s="154">
        <f>+I22+I27+I28</f>
        <v>55983.18</v>
      </c>
    </row>
    <row r="22" spans="1:9" ht="11.25">
      <c r="A22" s="99" t="s">
        <v>9</v>
      </c>
      <c r="B22" s="100" t="s">
        <v>142</v>
      </c>
      <c r="C22" s="207" t="s">
        <v>142</v>
      </c>
      <c r="D22" s="207"/>
      <c r="E22" s="207"/>
      <c r="F22" s="207"/>
      <c r="G22" s="100"/>
      <c r="H22" s="155">
        <f>H23+H24+H26+255</f>
        <v>65301.62</v>
      </c>
      <c r="I22" s="155">
        <f>I23+I24+I26+I25</f>
        <v>55542.02</v>
      </c>
    </row>
    <row r="23" spans="1:9" ht="11.25">
      <c r="A23" s="99" t="s">
        <v>143</v>
      </c>
      <c r="B23" s="100" t="s">
        <v>61</v>
      </c>
      <c r="C23" s="207" t="s">
        <v>61</v>
      </c>
      <c r="D23" s="207"/>
      <c r="E23" s="207"/>
      <c r="F23" s="207"/>
      <c r="G23" s="100"/>
      <c r="H23" s="155">
        <v>2600</v>
      </c>
      <c r="I23" s="156"/>
    </row>
    <row r="24" spans="1:9" ht="11.25">
      <c r="A24" s="99" t="s">
        <v>144</v>
      </c>
      <c r="B24" s="102" t="s">
        <v>145</v>
      </c>
      <c r="C24" s="205" t="s">
        <v>145</v>
      </c>
      <c r="D24" s="205"/>
      <c r="E24" s="205"/>
      <c r="F24" s="205"/>
      <c r="G24" s="102"/>
      <c r="H24" s="235">
        <v>58194.98</v>
      </c>
      <c r="I24" s="156">
        <v>55542.02</v>
      </c>
    </row>
    <row r="25" spans="1:9" ht="11.25">
      <c r="A25" s="99" t="s">
        <v>146</v>
      </c>
      <c r="B25" s="100" t="s">
        <v>147</v>
      </c>
      <c r="C25" s="205" t="s">
        <v>147</v>
      </c>
      <c r="D25" s="205"/>
      <c r="E25" s="205"/>
      <c r="F25" s="205"/>
      <c r="G25" s="100"/>
      <c r="H25" s="155">
        <v>255</v>
      </c>
      <c r="I25" s="156"/>
    </row>
    <row r="26" spans="1:9" ht="11.25">
      <c r="A26" s="99" t="s">
        <v>148</v>
      </c>
      <c r="B26" s="102" t="s">
        <v>149</v>
      </c>
      <c r="C26" s="205" t="s">
        <v>149</v>
      </c>
      <c r="D26" s="205"/>
      <c r="E26" s="205"/>
      <c r="F26" s="205"/>
      <c r="G26" s="102"/>
      <c r="H26" s="155">
        <v>4251.64</v>
      </c>
      <c r="I26" s="156"/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5"/>
      <c r="I27" s="157"/>
    </row>
    <row r="28" spans="1:9" ht="11.25">
      <c r="A28" s="99" t="s">
        <v>36</v>
      </c>
      <c r="B28" s="100" t="s">
        <v>151</v>
      </c>
      <c r="C28" s="205" t="s">
        <v>151</v>
      </c>
      <c r="D28" s="205"/>
      <c r="E28" s="205"/>
      <c r="F28" s="205"/>
      <c r="G28" s="100"/>
      <c r="H28" s="155">
        <f>H29</f>
        <v>1738.11</v>
      </c>
      <c r="I28" s="155">
        <f>I29</f>
        <v>441.16</v>
      </c>
    </row>
    <row r="29" spans="1:9" ht="11.25">
      <c r="A29" s="99" t="s">
        <v>152</v>
      </c>
      <c r="B29" s="102" t="s">
        <v>153</v>
      </c>
      <c r="C29" s="205" t="s">
        <v>153</v>
      </c>
      <c r="D29" s="205"/>
      <c r="E29" s="205"/>
      <c r="F29" s="205"/>
      <c r="G29" s="102"/>
      <c r="H29" s="165">
        <v>1738.11</v>
      </c>
      <c r="I29" s="156">
        <v>441.16</v>
      </c>
    </row>
    <row r="30" spans="1:9" ht="11.25">
      <c r="A30" s="99" t="s">
        <v>154</v>
      </c>
      <c r="B30" s="102" t="s">
        <v>155</v>
      </c>
      <c r="C30" s="205" t="s">
        <v>155</v>
      </c>
      <c r="D30" s="205"/>
      <c r="E30" s="205"/>
      <c r="F30" s="205"/>
      <c r="G30" s="102"/>
      <c r="H30" s="155"/>
      <c r="I30" s="157"/>
    </row>
    <row r="31" spans="1:9" ht="11.25">
      <c r="A31" s="96" t="s">
        <v>46</v>
      </c>
      <c r="B31" s="97" t="s">
        <v>156</v>
      </c>
      <c r="C31" s="208" t="s">
        <v>156</v>
      </c>
      <c r="D31" s="208"/>
      <c r="E31" s="208"/>
      <c r="F31" s="208"/>
      <c r="G31" s="102">
        <v>22</v>
      </c>
      <c r="H31" s="154">
        <f>+H32+H33+H34+H35+H36+H37+H38+H39+H40+H41+H42+H43+H44+H45</f>
        <v>65771.26000000001</v>
      </c>
      <c r="I31" s="154">
        <f>+I32+I33+I34+I35+I36+I37+I38+I39+I40+I41+I42+I43+I44+I45</f>
        <v>57146.04000000001</v>
      </c>
    </row>
    <row r="32" spans="1:9" ht="11.25">
      <c r="A32" s="99" t="s">
        <v>9</v>
      </c>
      <c r="B32" s="100" t="s">
        <v>157</v>
      </c>
      <c r="C32" s="205" t="s">
        <v>158</v>
      </c>
      <c r="D32" s="206"/>
      <c r="E32" s="206"/>
      <c r="F32" s="206"/>
      <c r="G32" s="100"/>
      <c r="H32" s="155">
        <v>61137.01</v>
      </c>
      <c r="I32" s="156">
        <v>42213.12</v>
      </c>
    </row>
    <row r="33" spans="1:9" ht="11.25">
      <c r="A33" s="99" t="s">
        <v>16</v>
      </c>
      <c r="B33" s="100" t="s">
        <v>159</v>
      </c>
      <c r="C33" s="205" t="s">
        <v>160</v>
      </c>
      <c r="D33" s="206"/>
      <c r="E33" s="206"/>
      <c r="F33" s="206"/>
      <c r="G33" s="100"/>
      <c r="H33" s="155">
        <v>672.18</v>
      </c>
      <c r="I33" s="156">
        <v>2483.01</v>
      </c>
    </row>
    <row r="34" spans="1:9" ht="11.25">
      <c r="A34" s="99" t="s">
        <v>36</v>
      </c>
      <c r="B34" s="100" t="s">
        <v>161</v>
      </c>
      <c r="C34" s="205" t="s">
        <v>162</v>
      </c>
      <c r="D34" s="206"/>
      <c r="E34" s="206"/>
      <c r="F34" s="206"/>
      <c r="G34" s="100"/>
      <c r="H34" s="155">
        <v>2907.82</v>
      </c>
      <c r="I34" s="156">
        <v>7424.02</v>
      </c>
    </row>
    <row r="35" spans="1:9" ht="11.25">
      <c r="A35" s="99" t="s">
        <v>44</v>
      </c>
      <c r="B35" s="100" t="s">
        <v>163</v>
      </c>
      <c r="C35" s="207" t="s">
        <v>164</v>
      </c>
      <c r="D35" s="206"/>
      <c r="E35" s="206"/>
      <c r="F35" s="206"/>
      <c r="G35" s="100"/>
      <c r="H35" s="155"/>
      <c r="I35" s="156"/>
    </row>
    <row r="36" spans="1:9" ht="11.25">
      <c r="A36" s="99" t="s">
        <v>56</v>
      </c>
      <c r="B36" s="100" t="s">
        <v>165</v>
      </c>
      <c r="C36" s="207" t="s">
        <v>166</v>
      </c>
      <c r="D36" s="206"/>
      <c r="E36" s="206"/>
      <c r="F36" s="206"/>
      <c r="G36" s="100"/>
      <c r="H36" s="155">
        <v>118.9</v>
      </c>
      <c r="I36" s="156">
        <v>3658.38</v>
      </c>
    </row>
    <row r="37" spans="1:9" ht="11.25">
      <c r="A37" s="99" t="s">
        <v>167</v>
      </c>
      <c r="B37" s="100" t="s">
        <v>168</v>
      </c>
      <c r="C37" s="207" t="s">
        <v>169</v>
      </c>
      <c r="D37" s="206"/>
      <c r="E37" s="206"/>
      <c r="F37" s="206"/>
      <c r="G37" s="100"/>
      <c r="H37" s="155">
        <v>10</v>
      </c>
      <c r="I37" s="156">
        <v>10</v>
      </c>
    </row>
    <row r="38" spans="1:9" ht="11.25">
      <c r="A38" s="99" t="s">
        <v>170</v>
      </c>
      <c r="B38" s="100" t="s">
        <v>171</v>
      </c>
      <c r="C38" s="207" t="s">
        <v>172</v>
      </c>
      <c r="D38" s="206"/>
      <c r="E38" s="206"/>
      <c r="F38" s="206"/>
      <c r="G38" s="100"/>
      <c r="H38" s="165"/>
      <c r="I38" s="155"/>
    </row>
    <row r="39" spans="1:9" ht="11.25">
      <c r="A39" s="99" t="s">
        <v>173</v>
      </c>
      <c r="B39" s="100" t="s">
        <v>174</v>
      </c>
      <c r="C39" s="205" t="s">
        <v>174</v>
      </c>
      <c r="D39" s="206"/>
      <c r="E39" s="206"/>
      <c r="F39" s="206"/>
      <c r="G39" s="100"/>
      <c r="H39" s="155"/>
      <c r="I39" s="155"/>
    </row>
    <row r="40" spans="1:9" ht="11.25">
      <c r="A40" s="99" t="s">
        <v>175</v>
      </c>
      <c r="B40" s="100" t="s">
        <v>176</v>
      </c>
      <c r="C40" s="207" t="s">
        <v>176</v>
      </c>
      <c r="D40" s="206"/>
      <c r="E40" s="206"/>
      <c r="F40" s="206"/>
      <c r="G40" s="100"/>
      <c r="H40" s="155"/>
      <c r="I40" s="155"/>
    </row>
    <row r="41" spans="1:9" ht="15.75" customHeight="1">
      <c r="A41" s="99" t="s">
        <v>177</v>
      </c>
      <c r="B41" s="100" t="s">
        <v>178</v>
      </c>
      <c r="C41" s="205" t="s">
        <v>179</v>
      </c>
      <c r="D41" s="210"/>
      <c r="E41" s="210"/>
      <c r="F41" s="210"/>
      <c r="G41" s="100"/>
      <c r="H41" s="155"/>
      <c r="I41" s="155"/>
    </row>
    <row r="42" spans="1:9" ht="15.75" customHeight="1">
      <c r="A42" s="99" t="s">
        <v>180</v>
      </c>
      <c r="B42" s="100" t="s">
        <v>181</v>
      </c>
      <c r="C42" s="205" t="s">
        <v>182</v>
      </c>
      <c r="D42" s="206"/>
      <c r="E42" s="206"/>
      <c r="F42" s="206"/>
      <c r="G42" s="100"/>
      <c r="H42" s="155"/>
      <c r="I42" s="155"/>
    </row>
    <row r="43" spans="1:9" ht="11.25">
      <c r="A43" s="99" t="s">
        <v>183</v>
      </c>
      <c r="B43" s="100" t="s">
        <v>184</v>
      </c>
      <c r="C43" s="205" t="s">
        <v>185</v>
      </c>
      <c r="D43" s="206"/>
      <c r="E43" s="206"/>
      <c r="F43" s="206"/>
      <c r="G43" s="100"/>
      <c r="H43" s="155"/>
      <c r="I43" s="155"/>
    </row>
    <row r="44" spans="1:9" ht="11.25">
      <c r="A44" s="99" t="s">
        <v>186</v>
      </c>
      <c r="B44" s="100" t="s">
        <v>187</v>
      </c>
      <c r="C44" s="205" t="s">
        <v>188</v>
      </c>
      <c r="D44" s="206"/>
      <c r="E44" s="206"/>
      <c r="F44" s="206"/>
      <c r="G44" s="100"/>
      <c r="H44" s="155">
        <v>925.35</v>
      </c>
      <c r="I44" s="155">
        <v>1357.51</v>
      </c>
    </row>
    <row r="45" spans="1:9" ht="11.25">
      <c r="A45" s="99" t="s">
        <v>189</v>
      </c>
      <c r="B45" s="100" t="s">
        <v>190</v>
      </c>
      <c r="C45" s="216" t="s">
        <v>191</v>
      </c>
      <c r="D45" s="217"/>
      <c r="E45" s="217"/>
      <c r="F45" s="218"/>
      <c r="G45" s="100"/>
      <c r="H45" s="158"/>
      <c r="I45" s="158"/>
    </row>
    <row r="46" spans="1:9" ht="11.25">
      <c r="A46" s="97" t="s">
        <v>48</v>
      </c>
      <c r="B46" s="101" t="s">
        <v>192</v>
      </c>
      <c r="C46" s="212" t="s">
        <v>192</v>
      </c>
      <c r="D46" s="213"/>
      <c r="E46" s="213"/>
      <c r="F46" s="214"/>
      <c r="G46" s="101"/>
      <c r="H46" s="154">
        <f>+H21-H31</f>
        <v>1268.4699999999866</v>
      </c>
      <c r="I46" s="154">
        <f>+I21-I31</f>
        <v>-1162.8600000000079</v>
      </c>
    </row>
    <row r="47" spans="1:9" ht="11.25">
      <c r="A47" s="97" t="s">
        <v>59</v>
      </c>
      <c r="B47" s="97" t="s">
        <v>193</v>
      </c>
      <c r="C47" s="215" t="s">
        <v>193</v>
      </c>
      <c r="D47" s="213"/>
      <c r="E47" s="213"/>
      <c r="F47" s="214"/>
      <c r="G47" s="98"/>
      <c r="H47" s="159"/>
      <c r="I47" s="159"/>
    </row>
    <row r="48" spans="1:9" ht="11.25">
      <c r="A48" s="102" t="s">
        <v>103</v>
      </c>
      <c r="B48" s="100" t="s">
        <v>194</v>
      </c>
      <c r="C48" s="216" t="s">
        <v>195</v>
      </c>
      <c r="D48" s="217"/>
      <c r="E48" s="217"/>
      <c r="F48" s="218"/>
      <c r="G48" s="106"/>
      <c r="H48" s="158"/>
      <c r="I48" s="158"/>
    </row>
    <row r="49" spans="1:9" ht="11.25">
      <c r="A49" s="102" t="s">
        <v>16</v>
      </c>
      <c r="B49" s="100" t="s">
        <v>196</v>
      </c>
      <c r="C49" s="216" t="s">
        <v>196</v>
      </c>
      <c r="D49" s="217"/>
      <c r="E49" s="217"/>
      <c r="F49" s="218"/>
      <c r="G49" s="106"/>
      <c r="H49" s="158"/>
      <c r="I49" s="158"/>
    </row>
    <row r="50" spans="1:9" ht="11.25">
      <c r="A50" s="102" t="s">
        <v>197</v>
      </c>
      <c r="B50" s="100" t="s">
        <v>198</v>
      </c>
      <c r="C50" s="216" t="s">
        <v>199</v>
      </c>
      <c r="D50" s="217"/>
      <c r="E50" s="217"/>
      <c r="F50" s="218"/>
      <c r="G50" s="106"/>
      <c r="H50" s="158"/>
      <c r="I50" s="158"/>
    </row>
    <row r="51" spans="1:9" ht="11.25">
      <c r="A51" s="97" t="s">
        <v>64</v>
      </c>
      <c r="B51" s="101" t="s">
        <v>200</v>
      </c>
      <c r="C51" s="212" t="s">
        <v>200</v>
      </c>
      <c r="D51" s="213"/>
      <c r="E51" s="213"/>
      <c r="F51" s="214"/>
      <c r="G51" s="98"/>
      <c r="H51" s="159"/>
      <c r="I51" s="159"/>
    </row>
    <row r="52" spans="1:9" ht="30" customHeight="1">
      <c r="A52" s="97" t="s">
        <v>76</v>
      </c>
      <c r="B52" s="101" t="s">
        <v>201</v>
      </c>
      <c r="C52" s="220" t="s">
        <v>201</v>
      </c>
      <c r="D52" s="221"/>
      <c r="E52" s="221"/>
      <c r="F52" s="222"/>
      <c r="G52" s="98"/>
      <c r="H52" s="159"/>
      <c r="I52" s="159"/>
    </row>
    <row r="53" spans="1:9" ht="11.25">
      <c r="A53" s="97" t="s">
        <v>88</v>
      </c>
      <c r="B53" s="101" t="s">
        <v>202</v>
      </c>
      <c r="C53" s="212" t="s">
        <v>202</v>
      </c>
      <c r="D53" s="213"/>
      <c r="E53" s="213"/>
      <c r="F53" s="214"/>
      <c r="G53" s="98"/>
      <c r="H53" s="159"/>
      <c r="I53" s="159"/>
    </row>
    <row r="54" spans="1:9" ht="24.75" customHeight="1">
      <c r="A54" s="97" t="s">
        <v>203</v>
      </c>
      <c r="B54" s="97" t="s">
        <v>204</v>
      </c>
      <c r="C54" s="228" t="s">
        <v>204</v>
      </c>
      <c r="D54" s="221"/>
      <c r="E54" s="221"/>
      <c r="F54" s="222"/>
      <c r="G54" s="166">
        <v>23</v>
      </c>
      <c r="H54" s="160">
        <f>+H46+H47+H51+H52-H53</f>
        <v>1268.4699999999866</v>
      </c>
      <c r="I54" s="160">
        <f>+I46+I47+I51+I52-I53</f>
        <v>-1162.8600000000079</v>
      </c>
    </row>
    <row r="55" spans="1:9" ht="11.25">
      <c r="A55" s="97" t="s">
        <v>9</v>
      </c>
      <c r="B55" s="97" t="s">
        <v>205</v>
      </c>
      <c r="C55" s="215" t="s">
        <v>205</v>
      </c>
      <c r="D55" s="213"/>
      <c r="E55" s="213"/>
      <c r="F55" s="214"/>
      <c r="G55" s="98"/>
      <c r="H55" s="159"/>
      <c r="I55" s="159"/>
    </row>
    <row r="56" spans="1:9" ht="11.25">
      <c r="A56" s="97" t="s">
        <v>206</v>
      </c>
      <c r="B56" s="101" t="s">
        <v>207</v>
      </c>
      <c r="C56" s="212" t="s">
        <v>207</v>
      </c>
      <c r="D56" s="213"/>
      <c r="E56" s="213"/>
      <c r="F56" s="214"/>
      <c r="G56" s="98"/>
      <c r="H56" s="154">
        <f>+H54+H55</f>
        <v>1268.4699999999866</v>
      </c>
      <c r="I56" s="154">
        <f>+I54+I55</f>
        <v>-1162.8600000000079</v>
      </c>
    </row>
    <row r="57" spans="1:9" ht="11.25">
      <c r="A57" s="102" t="s">
        <v>9</v>
      </c>
      <c r="B57" s="100" t="s">
        <v>208</v>
      </c>
      <c r="C57" s="216" t="s">
        <v>208</v>
      </c>
      <c r="D57" s="217"/>
      <c r="E57" s="217"/>
      <c r="F57" s="218"/>
      <c r="G57" s="106"/>
      <c r="H57" s="158"/>
      <c r="I57" s="158"/>
    </row>
    <row r="58" spans="1:9" ht="11.25">
      <c r="A58" s="102" t="s">
        <v>16</v>
      </c>
      <c r="B58" s="100" t="s">
        <v>209</v>
      </c>
      <c r="C58" s="216" t="s">
        <v>209</v>
      </c>
      <c r="D58" s="217"/>
      <c r="E58" s="217"/>
      <c r="F58" s="218"/>
      <c r="G58" s="106"/>
      <c r="H58" s="158"/>
      <c r="I58" s="158"/>
    </row>
    <row r="59" spans="1:9" ht="11.25">
      <c r="A59" s="107"/>
      <c r="B59" s="107"/>
      <c r="C59" s="107"/>
      <c r="D59" s="107"/>
      <c r="G59" s="108"/>
      <c r="H59" s="144"/>
      <c r="I59" s="144"/>
    </row>
    <row r="60" spans="1:9" ht="11.25" customHeight="1">
      <c r="A60" s="226" t="s">
        <v>267</v>
      </c>
      <c r="B60" s="226"/>
      <c r="C60" s="226"/>
      <c r="D60" s="130"/>
      <c r="E60" s="126"/>
      <c r="F60" s="227" t="s">
        <v>272</v>
      </c>
      <c r="G60" s="227"/>
      <c r="H60" s="219" t="s">
        <v>268</v>
      </c>
      <c r="I60" s="219"/>
    </row>
    <row r="61" spans="1:9" s="93" customFormat="1" ht="11.25" customHeight="1">
      <c r="A61" s="225" t="s">
        <v>269</v>
      </c>
      <c r="B61" s="225"/>
      <c r="C61" s="225"/>
      <c r="D61" s="129"/>
      <c r="E61" s="127"/>
      <c r="F61" s="224" t="s">
        <v>270</v>
      </c>
      <c r="G61" s="224"/>
      <c r="H61" s="223" t="s">
        <v>113</v>
      </c>
      <c r="I61" s="223"/>
    </row>
    <row r="62" spans="1:3" ht="11.25">
      <c r="A62" s="225"/>
      <c r="B62" s="225"/>
      <c r="C62" s="225"/>
    </row>
    <row r="65" ht="11.25">
      <c r="C65" s="128"/>
    </row>
  </sheetData>
  <sheetProtection/>
  <mergeCells count="59">
    <mergeCell ref="H61:I61"/>
    <mergeCell ref="F61:G61"/>
    <mergeCell ref="A61:C62"/>
    <mergeCell ref="A60:C60"/>
    <mergeCell ref="F60:G60"/>
    <mergeCell ref="C54:F54"/>
    <mergeCell ref="C55:F55"/>
    <mergeCell ref="C56:F56"/>
    <mergeCell ref="C57:F57"/>
    <mergeCell ref="C58:F58"/>
    <mergeCell ref="H60:I60"/>
    <mergeCell ref="C48:F48"/>
    <mergeCell ref="C49:F49"/>
    <mergeCell ref="C50:F50"/>
    <mergeCell ref="C51:F51"/>
    <mergeCell ref="C52:F52"/>
    <mergeCell ref="C53:F53"/>
    <mergeCell ref="C40:F40"/>
    <mergeCell ref="C41:F41"/>
    <mergeCell ref="C42:F42"/>
    <mergeCell ref="C43:F43"/>
    <mergeCell ref="C44:F44"/>
    <mergeCell ref="C45:F45"/>
    <mergeCell ref="A20:B20"/>
    <mergeCell ref="C20:F20"/>
    <mergeCell ref="C21:F21"/>
    <mergeCell ref="C22:F22"/>
    <mergeCell ref="C46:F46"/>
    <mergeCell ref="C47:F47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A13:I13"/>
    <mergeCell ref="A14:I14"/>
    <mergeCell ref="A15:I15"/>
    <mergeCell ref="A17:I17"/>
    <mergeCell ref="C34:F34"/>
    <mergeCell ref="C35:F35"/>
    <mergeCell ref="C23:F23"/>
    <mergeCell ref="C24:F24"/>
    <mergeCell ref="C25:F25"/>
    <mergeCell ref="C26:F26"/>
    <mergeCell ref="A18:I18"/>
    <mergeCell ref="A19:I19"/>
    <mergeCell ref="A9:I9"/>
    <mergeCell ref="A10:I10"/>
    <mergeCell ref="A5:I5"/>
    <mergeCell ref="A6:I6"/>
    <mergeCell ref="A7:I7"/>
    <mergeCell ref="A8:I8"/>
    <mergeCell ref="A11:I11"/>
    <mergeCell ref="A12:I12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1">
      <selection activeCell="I16" sqref="I16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9" t="s">
        <v>212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0.5">
      <c r="A6" s="229" t="s">
        <v>242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</row>
    <row r="8" spans="1:13" ht="10.5">
      <c r="A8" s="229" t="s">
        <v>213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10" spans="1:13" ht="10.5">
      <c r="A10" s="231" t="s">
        <v>2</v>
      </c>
      <c r="B10" s="231" t="s">
        <v>214</v>
      </c>
      <c r="C10" s="231" t="s">
        <v>215</v>
      </c>
      <c r="D10" s="231" t="s">
        <v>216</v>
      </c>
      <c r="E10" s="231"/>
      <c r="F10" s="231"/>
      <c r="G10" s="231"/>
      <c r="H10" s="231"/>
      <c r="I10" s="231"/>
      <c r="J10" s="232"/>
      <c r="K10" s="232"/>
      <c r="L10" s="231"/>
      <c r="M10" s="231" t="s">
        <v>217</v>
      </c>
    </row>
    <row r="11" spans="1:13" ht="123" customHeight="1">
      <c r="A11" s="231"/>
      <c r="B11" s="231"/>
      <c r="C11" s="231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31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1">
        <v>0</v>
      </c>
      <c r="D13" s="161">
        <f aca="true" t="shared" si="0" ref="D13:M13">SUM(D14:D15)</f>
        <v>2600</v>
      </c>
      <c r="E13" s="161">
        <f t="shared" si="0"/>
        <v>0</v>
      </c>
      <c r="F13" s="161">
        <f t="shared" si="0"/>
        <v>0</v>
      </c>
      <c r="G13" s="161">
        <f t="shared" si="0"/>
        <v>0</v>
      </c>
      <c r="H13" s="161">
        <f t="shared" si="0"/>
        <v>0</v>
      </c>
      <c r="I13" s="161">
        <f t="shared" si="0"/>
        <v>-2600</v>
      </c>
      <c r="J13" s="161">
        <f t="shared" si="0"/>
        <v>0</v>
      </c>
      <c r="K13" s="161">
        <f t="shared" si="0"/>
        <v>0</v>
      </c>
      <c r="L13" s="161">
        <f t="shared" si="0"/>
        <v>0</v>
      </c>
      <c r="M13" s="161">
        <f t="shared" si="0"/>
        <v>0</v>
      </c>
    </row>
    <row r="14" spans="1:13" ht="12" customHeight="1">
      <c r="A14" s="120" t="s">
        <v>227</v>
      </c>
      <c r="B14" s="123" t="s">
        <v>228</v>
      </c>
      <c r="C14" s="161">
        <v>0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>
        <f>SUM(C14:L14)</f>
        <v>0</v>
      </c>
    </row>
    <row r="15" spans="1:13" ht="13.5" customHeight="1">
      <c r="A15" s="120" t="s">
        <v>229</v>
      </c>
      <c r="B15" s="123" t="s">
        <v>230</v>
      </c>
      <c r="C15" s="161"/>
      <c r="D15" s="161">
        <v>2600</v>
      </c>
      <c r="E15" s="161"/>
      <c r="F15" s="161"/>
      <c r="G15" s="161"/>
      <c r="H15" s="161"/>
      <c r="I15" s="161">
        <v>-2600</v>
      </c>
      <c r="J15" s="161"/>
      <c r="K15" s="161"/>
      <c r="L15" s="161"/>
      <c r="M15" s="161">
        <f>C15+D15+I15</f>
        <v>0</v>
      </c>
    </row>
    <row r="16" spans="1:13" ht="51" customHeight="1">
      <c r="A16" s="116" t="s">
        <v>231</v>
      </c>
      <c r="B16" s="122" t="s">
        <v>232</v>
      </c>
      <c r="C16" s="161">
        <v>7089.54</v>
      </c>
      <c r="D16" s="161">
        <f>SUM(D17:D18)</f>
        <v>35773.42</v>
      </c>
      <c r="E16" s="161">
        <f aca="true" t="shared" si="1" ref="E16:M16">SUM(E17:E18)</f>
        <v>0</v>
      </c>
      <c r="F16" s="161">
        <f t="shared" si="1"/>
        <v>0</v>
      </c>
      <c r="G16" s="161">
        <f t="shared" si="1"/>
        <v>0</v>
      </c>
      <c r="H16" s="161">
        <f t="shared" si="1"/>
        <v>0</v>
      </c>
      <c r="I16" s="161">
        <f>SUM(I17:I18)</f>
        <v>-35107.08</v>
      </c>
      <c r="J16" s="161">
        <f t="shared" si="1"/>
        <v>0</v>
      </c>
      <c r="K16" s="161">
        <f t="shared" si="1"/>
        <v>0</v>
      </c>
      <c r="L16" s="161">
        <f t="shared" si="1"/>
        <v>0</v>
      </c>
      <c r="M16" s="161">
        <f t="shared" si="1"/>
        <v>7755.8799999999965</v>
      </c>
    </row>
    <row r="17" spans="1:13" ht="9.75" customHeight="1">
      <c r="A17" s="120" t="s">
        <v>245</v>
      </c>
      <c r="B17" s="123" t="s">
        <v>228</v>
      </c>
      <c r="C17" s="162">
        <v>7089.54</v>
      </c>
      <c r="D17" s="161"/>
      <c r="E17" s="161"/>
      <c r="F17" s="161"/>
      <c r="G17" s="161"/>
      <c r="H17" s="161"/>
      <c r="I17" s="161">
        <v>-672.18</v>
      </c>
      <c r="J17" s="161"/>
      <c r="K17" s="161"/>
      <c r="L17" s="161"/>
      <c r="M17" s="161">
        <f>C17+D17+I17</f>
        <v>6417.36</v>
      </c>
    </row>
    <row r="18" spans="1:13" ht="12" customHeight="1">
      <c r="A18" s="120" t="s">
        <v>246</v>
      </c>
      <c r="B18" s="123" t="s">
        <v>230</v>
      </c>
      <c r="C18" s="162"/>
      <c r="D18" s="161">
        <v>35773.42</v>
      </c>
      <c r="E18" s="161"/>
      <c r="F18" s="161"/>
      <c r="G18" s="161"/>
      <c r="H18" s="161"/>
      <c r="I18" s="161">
        <v>-34434.9</v>
      </c>
      <c r="J18" s="161"/>
      <c r="K18" s="161"/>
      <c r="L18" s="161"/>
      <c r="M18" s="161">
        <f>C18+D18+I18</f>
        <v>1338.5199999999968</v>
      </c>
    </row>
    <row r="19" spans="1:13" ht="81" customHeight="1">
      <c r="A19" s="116" t="s">
        <v>233</v>
      </c>
      <c r="B19" s="122" t="s">
        <v>234</v>
      </c>
      <c r="C19" s="161">
        <f>SUM(C20:C21)</f>
        <v>0</v>
      </c>
      <c r="D19" s="161">
        <v>255</v>
      </c>
      <c r="E19" s="161">
        <f aca="true" t="shared" si="2" ref="E19:L19">SUM(E20:E21)</f>
        <v>0</v>
      </c>
      <c r="F19" s="161">
        <f t="shared" si="2"/>
        <v>0</v>
      </c>
      <c r="G19" s="161">
        <f t="shared" si="2"/>
        <v>0</v>
      </c>
      <c r="H19" s="161">
        <f t="shared" si="2"/>
        <v>0</v>
      </c>
      <c r="I19" s="161">
        <v>-255</v>
      </c>
      <c r="J19" s="161">
        <f t="shared" si="2"/>
        <v>0</v>
      </c>
      <c r="K19" s="161">
        <f t="shared" si="2"/>
        <v>0</v>
      </c>
      <c r="L19" s="161">
        <f t="shared" si="2"/>
        <v>0</v>
      </c>
      <c r="M19" s="161">
        <f>SUM(M20:M21)</f>
        <v>0</v>
      </c>
    </row>
    <row r="20" spans="1:13" ht="12" customHeight="1">
      <c r="A20" s="120" t="s">
        <v>235</v>
      </c>
      <c r="B20" s="123" t="s">
        <v>228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>
        <f>SUM(C20:L20)</f>
        <v>0</v>
      </c>
    </row>
    <row r="21" spans="1:13" ht="10.5" customHeight="1">
      <c r="A21" s="120" t="s">
        <v>247</v>
      </c>
      <c r="B21" s="123" t="s">
        <v>230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>
        <f>SUM(C21:L21)</f>
        <v>0</v>
      </c>
    </row>
    <row r="22" spans="1:13" ht="12" customHeight="1">
      <c r="A22" s="116" t="s">
        <v>236</v>
      </c>
      <c r="B22" s="122" t="s">
        <v>237</v>
      </c>
      <c r="C22" s="161">
        <f>SUM(C23:C24)</f>
        <v>887.52</v>
      </c>
      <c r="D22" s="161">
        <f>D24</f>
        <v>3580</v>
      </c>
      <c r="E22" s="161">
        <f aca="true" t="shared" si="3" ref="E22:L22">SUM(E23:E24)</f>
        <v>0</v>
      </c>
      <c r="F22" s="161">
        <f t="shared" si="3"/>
        <v>0</v>
      </c>
      <c r="G22" s="161">
        <f t="shared" si="3"/>
        <v>0</v>
      </c>
      <c r="H22" s="161">
        <f t="shared" si="3"/>
        <v>0</v>
      </c>
      <c r="I22" s="161">
        <f t="shared" si="3"/>
        <v>-4251.64</v>
      </c>
      <c r="J22" s="161">
        <f t="shared" si="3"/>
        <v>0</v>
      </c>
      <c r="K22" s="161">
        <f t="shared" si="3"/>
        <v>0</v>
      </c>
      <c r="L22" s="161">
        <f t="shared" si="3"/>
        <v>0</v>
      </c>
      <c r="M22" s="161">
        <f>SUM(M23:M24)</f>
        <v>215.8800000000001</v>
      </c>
    </row>
    <row r="23" spans="1:13" ht="12.75" customHeight="1">
      <c r="A23" s="120" t="s">
        <v>238</v>
      </c>
      <c r="B23" s="123" t="s">
        <v>228</v>
      </c>
      <c r="C23" s="161">
        <v>0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>
        <f>C23+D23+I23</f>
        <v>0</v>
      </c>
    </row>
    <row r="24" spans="1:13" ht="9.75" customHeight="1">
      <c r="A24" s="120" t="s">
        <v>239</v>
      </c>
      <c r="B24" s="123" t="s">
        <v>230</v>
      </c>
      <c r="C24" s="161">
        <v>887.52</v>
      </c>
      <c r="D24" s="161">
        <v>3580</v>
      </c>
      <c r="E24" s="161"/>
      <c r="F24" s="161"/>
      <c r="G24" s="161"/>
      <c r="H24" s="161"/>
      <c r="I24" s="161">
        <v>-4251.64</v>
      </c>
      <c r="J24" s="161"/>
      <c r="K24" s="161"/>
      <c r="L24" s="161"/>
      <c r="M24" s="161">
        <f>C24+D24+I24</f>
        <v>215.8800000000001</v>
      </c>
    </row>
    <row r="25" spans="1:13" ht="15" customHeight="1">
      <c r="A25" s="116" t="s">
        <v>240</v>
      </c>
      <c r="B25" s="122" t="s">
        <v>241</v>
      </c>
      <c r="C25" s="161">
        <f>+C13+C16+C19+C22</f>
        <v>7977.0599999999995</v>
      </c>
      <c r="D25" s="161">
        <f>+D13+D16+D19+D22</f>
        <v>42208.42</v>
      </c>
      <c r="E25" s="161">
        <f aca="true" t="shared" si="4" ref="E25:M25">+E13+E16+E19+E22</f>
        <v>0</v>
      </c>
      <c r="F25" s="161">
        <f t="shared" si="4"/>
        <v>0</v>
      </c>
      <c r="G25" s="161">
        <f t="shared" si="4"/>
        <v>0</v>
      </c>
      <c r="H25" s="161">
        <f t="shared" si="4"/>
        <v>0</v>
      </c>
      <c r="I25" s="161">
        <f>+I13+I16+I19+I22</f>
        <v>-42213.72</v>
      </c>
      <c r="J25" s="161">
        <f t="shared" si="4"/>
        <v>0</v>
      </c>
      <c r="K25" s="161">
        <f t="shared" si="4"/>
        <v>0</v>
      </c>
      <c r="L25" s="161">
        <f t="shared" si="4"/>
        <v>0</v>
      </c>
      <c r="M25" s="161">
        <f t="shared" si="4"/>
        <v>7971.759999999997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D14" sqref="D14:E14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3" t="s">
        <v>251</v>
      </c>
      <c r="B5" s="233"/>
      <c r="C5" s="233"/>
      <c r="D5" s="233"/>
      <c r="E5" s="233"/>
      <c r="F5" s="233"/>
      <c r="G5" s="233"/>
      <c r="H5" s="233"/>
    </row>
    <row r="6" spans="1:8" ht="15">
      <c r="A6" s="233" t="s">
        <v>242</v>
      </c>
      <c r="B6" s="233"/>
      <c r="C6" s="233"/>
      <c r="D6" s="233"/>
      <c r="E6" s="233"/>
      <c r="F6" s="233"/>
      <c r="G6" s="233"/>
      <c r="H6" s="233"/>
    </row>
    <row r="7" ht="5.25" customHeight="1"/>
    <row r="8" spans="1:8" ht="15">
      <c r="A8" s="233" t="s">
        <v>252</v>
      </c>
      <c r="B8" s="233"/>
      <c r="C8" s="233"/>
      <c r="D8" s="233"/>
      <c r="E8" s="233"/>
      <c r="F8" s="233"/>
      <c r="G8" s="233"/>
      <c r="H8" s="233"/>
    </row>
    <row r="9" ht="5.25" customHeight="1"/>
    <row r="10" spans="1:8" ht="15" customHeight="1">
      <c r="A10" s="234" t="s">
        <v>2</v>
      </c>
      <c r="B10" s="234" t="s">
        <v>253</v>
      </c>
      <c r="C10" s="234" t="s">
        <v>254</v>
      </c>
      <c r="D10" s="234"/>
      <c r="E10" s="234"/>
      <c r="F10" s="234" t="s">
        <v>255</v>
      </c>
      <c r="G10" s="234"/>
      <c r="H10" s="234"/>
    </row>
    <row r="11" spans="1:8" ht="79.5" customHeight="1">
      <c r="A11" s="234"/>
      <c r="B11" s="234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3"/>
      <c r="D13" s="163"/>
      <c r="E13" s="163"/>
      <c r="F13" s="163"/>
      <c r="G13" s="163"/>
      <c r="H13" s="163"/>
    </row>
    <row r="14" spans="1:8" ht="54.75" customHeight="1">
      <c r="A14" s="111" t="s">
        <v>231</v>
      </c>
      <c r="B14" s="112" t="s">
        <v>264</v>
      </c>
      <c r="C14" s="163"/>
      <c r="D14" s="236">
        <v>7089.54</v>
      </c>
      <c r="E14" s="236">
        <f>D14+C14</f>
        <v>7089.54</v>
      </c>
      <c r="F14" s="163"/>
      <c r="G14" s="163">
        <f>'4 priedas20 VSAFAS'!M16</f>
        <v>7755.8799999999965</v>
      </c>
      <c r="H14" s="163">
        <f>G14</f>
        <v>7755.8799999999965</v>
      </c>
    </row>
    <row r="15" spans="1:8" ht="60" customHeight="1">
      <c r="A15" s="111" t="s">
        <v>233</v>
      </c>
      <c r="B15" s="112" t="s">
        <v>265</v>
      </c>
      <c r="C15" s="163"/>
      <c r="D15" s="163"/>
      <c r="E15" s="163"/>
      <c r="F15" s="163"/>
      <c r="G15" s="163"/>
      <c r="H15" s="163"/>
    </row>
    <row r="16" spans="1:8" ht="15" customHeight="1">
      <c r="A16" s="111" t="s">
        <v>236</v>
      </c>
      <c r="B16" s="112" t="s">
        <v>63</v>
      </c>
      <c r="C16" s="163"/>
      <c r="D16" s="163">
        <v>887.52</v>
      </c>
      <c r="E16" s="163">
        <f>D16+C16</f>
        <v>887.52</v>
      </c>
      <c r="F16" s="163"/>
      <c r="G16" s="163">
        <f>'4 priedas20 VSAFAS'!M22</f>
        <v>215.8800000000001</v>
      </c>
      <c r="H16" s="163">
        <f>G16</f>
        <v>215.8800000000001</v>
      </c>
    </row>
    <row r="17" spans="1:8" ht="15" customHeight="1">
      <c r="A17" s="111" t="s">
        <v>240</v>
      </c>
      <c r="B17" s="112" t="s">
        <v>258</v>
      </c>
      <c r="C17" s="163">
        <f aca="true" t="shared" si="0" ref="C17:H17">SUM(C13:C16)</f>
        <v>0</v>
      </c>
      <c r="D17" s="163">
        <f t="shared" si="0"/>
        <v>7977.0599999999995</v>
      </c>
      <c r="E17" s="163">
        <f t="shared" si="0"/>
        <v>7977.0599999999995</v>
      </c>
      <c r="F17" s="163">
        <f t="shared" si="0"/>
        <v>0</v>
      </c>
      <c r="G17" s="163">
        <f t="shared" si="0"/>
        <v>7971.759999999997</v>
      </c>
      <c r="H17" s="163">
        <f t="shared" si="0"/>
        <v>7971.759999999997</v>
      </c>
    </row>
    <row r="18" spans="3:8" ht="6.75" customHeight="1">
      <c r="C18" s="164"/>
      <c r="D18" s="164"/>
      <c r="E18" s="164"/>
      <c r="F18" s="164"/>
      <c r="G18" s="164"/>
      <c r="H18" s="164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2018-05-21T13:46:14Z</cp:lastPrinted>
  <dcterms:created xsi:type="dcterms:W3CDTF">2011-07-01T10:41:53Z</dcterms:created>
  <dcterms:modified xsi:type="dcterms:W3CDTF">2018-05-29T08:49:31Z</dcterms:modified>
  <cp:category/>
  <cp:version/>
  <cp:contentType/>
  <cp:contentStatus/>
</cp:coreProperties>
</file>